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d.docs.live.net/5a51585d5c569f94/Radna površina/Financijski izviještaj 2025/"/>
    </mc:Choice>
  </mc:AlternateContent>
  <xr:revisionPtr revIDLastSave="26" documentId="8_{926A1B2F-84F1-4111-B182-3C5DF03DE254}" xr6:coauthVersionLast="47" xr6:coauthVersionMax="47" xr10:uidLastSave="{028001E1-91C0-414B-A0D2-895579502B03}"/>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H1452" i="1" s="1"/>
  <c r="D1452" i="1"/>
  <c r="G1452" i="1"/>
  <c r="I1452" i="1"/>
  <c r="J1452" i="1"/>
  <c r="C1455" i="1"/>
  <c r="J1455" i="1" s="1"/>
  <c r="D1455" i="1"/>
  <c r="C1456" i="1"/>
  <c r="H1456" i="1" s="1"/>
  <c r="D1456" i="1"/>
  <c r="J1456" i="1"/>
  <c r="C1457" i="1"/>
  <c r="J1457" i="1" s="1"/>
  <c r="D1457" i="1"/>
  <c r="G1457" i="1"/>
  <c r="I1457" i="1" s="1"/>
  <c r="H1457" i="1"/>
  <c r="C1458" i="1"/>
  <c r="D1458" i="1"/>
  <c r="J1458" i="1" s="1"/>
  <c r="G1458" i="1"/>
  <c r="C1459" i="1"/>
  <c r="J1459" i="1" s="1"/>
  <c r="D1459" i="1"/>
  <c r="C1460" i="1"/>
  <c r="H1460" i="1" s="1"/>
  <c r="D1460" i="1"/>
  <c r="J1460" i="1"/>
  <c r="C1462" i="1"/>
  <c r="J1462" i="1" s="1"/>
  <c r="D1462" i="1"/>
  <c r="C1463" i="1"/>
  <c r="H1463" i="1" s="1"/>
  <c r="D1463" i="1"/>
  <c r="G1463" i="1"/>
  <c r="I1463" i="1"/>
  <c r="J1463" i="1"/>
  <c r="C1464" i="1"/>
  <c r="J1464" i="1" s="1"/>
  <c r="D1464" i="1"/>
  <c r="G1464" i="1"/>
  <c r="H1464" i="1"/>
  <c r="I1464" i="1"/>
  <c r="C1465" i="1"/>
  <c r="D1465" i="1"/>
  <c r="G1465" i="1" s="1"/>
  <c r="C1466" i="1"/>
  <c r="J1466" i="1" s="1"/>
  <c r="D1466" i="1"/>
  <c r="G1466" i="1"/>
  <c r="C1467" i="1"/>
  <c r="D1467" i="1"/>
  <c r="J1467" i="1" s="1"/>
  <c r="C1468" i="1"/>
  <c r="J1468" i="1" s="1"/>
  <c r="D1468" i="1"/>
  <c r="C1471" i="1"/>
  <c r="G1471" i="1" s="1"/>
  <c r="D1471" i="1"/>
  <c r="J1471" i="1" s="1"/>
  <c r="C1472" i="1"/>
  <c r="J1472" i="1" s="1"/>
  <c r="D1472" i="1"/>
  <c r="C1473" i="1"/>
  <c r="D1473" i="1"/>
  <c r="G1473" i="1" s="1"/>
  <c r="C1474" i="1"/>
  <c r="J1474" i="1" s="1"/>
  <c r="D1474" i="1"/>
  <c r="G1474" i="1"/>
  <c r="C1476" i="1"/>
  <c r="H1476" i="1" s="1"/>
  <c r="D1476" i="1"/>
  <c r="G1476" i="1"/>
  <c r="I1476" i="1" s="1"/>
  <c r="J1476" i="1"/>
  <c r="C1477" i="1"/>
  <c r="J1477" i="1" s="1"/>
  <c r="D1477" i="1"/>
  <c r="G1477" i="1"/>
  <c r="H1477" i="1"/>
  <c r="I1477" i="1" s="1"/>
  <c r="C1478" i="1"/>
  <c r="H1478" i="1" s="1"/>
  <c r="D1478" i="1"/>
  <c r="J1478" i="1"/>
  <c r="C1479" i="1"/>
  <c r="J1479" i="1" s="1"/>
  <c r="D1479" i="1"/>
  <c r="H1479" i="1"/>
  <c r="C1480" i="1"/>
  <c r="G1480" i="1" s="1"/>
  <c r="H1480" i="1"/>
  <c r="C1482" i="1"/>
  <c r="G1482" i="1" s="1"/>
  <c r="H1482" i="1"/>
  <c r="C1484" i="1"/>
  <c r="H1484" i="1" s="1"/>
  <c r="G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G1492" i="1"/>
  <c r="H1492" i="1"/>
  <c r="C1494" i="1"/>
  <c r="G1494" i="1" s="1"/>
  <c r="C1495" i="1"/>
  <c r="H1495" i="1" s="1"/>
  <c r="C1496" i="1"/>
  <c r="H1496" i="1" s="1"/>
  <c r="C1497" i="1"/>
  <c r="G1497" i="1"/>
  <c r="H1497" i="1"/>
  <c r="C1498" i="1"/>
  <c r="G1498" i="1" s="1"/>
  <c r="C1500" i="1"/>
  <c r="G1500" i="1" s="1"/>
  <c r="H1500" i="1"/>
  <c r="C1502" i="1"/>
  <c r="G1502" i="1" s="1"/>
  <c r="H1502" i="1"/>
  <c r="C1503" i="1"/>
  <c r="H1503" i="1" s="1"/>
  <c r="C1504" i="1"/>
  <c r="G1504" i="1"/>
  <c r="H1504" i="1"/>
  <c r="C1505" i="1"/>
  <c r="G1505" i="1"/>
  <c r="H1505" i="1"/>
  <c r="C1506" i="1"/>
  <c r="G1506" i="1" s="1"/>
  <c r="C1507" i="1"/>
  <c r="H1507" i="1" s="1"/>
  <c r="G1507" i="1"/>
  <c r="C1508" i="1"/>
  <c r="G1508" i="1" s="1"/>
  <c r="C1509" i="1"/>
  <c r="G1509" i="1"/>
  <c r="H1509" i="1"/>
  <c r="C1510" i="1"/>
  <c r="G1510" i="1" s="1"/>
  <c r="H1510" i="1"/>
  <c r="C1512" i="1"/>
  <c r="G1512" i="1"/>
  <c r="H1512" i="1"/>
  <c r="C1513" i="1"/>
  <c r="G1513" i="1"/>
  <c r="H1513" i="1"/>
  <c r="C1514" i="1"/>
  <c r="G1514" i="1" s="1"/>
  <c r="C1515" i="1"/>
  <c r="H1515" i="1" s="1"/>
  <c r="G1515" i="1"/>
  <c r="C1516" i="1"/>
  <c r="G1516" i="1" s="1"/>
  <c r="C1520" i="1"/>
  <c r="G1520" i="1" s="1"/>
  <c r="H1520" i="1"/>
  <c r="C1521" i="1"/>
  <c r="G1521" i="1"/>
  <c r="H1521" i="1"/>
  <c r="C1522" i="1"/>
  <c r="G1522" i="1" s="1"/>
  <c r="C1523" i="1"/>
  <c r="H1523" i="1" s="1"/>
  <c r="C1526" i="1"/>
  <c r="G1526" i="1" s="1"/>
  <c r="C1527" i="1"/>
  <c r="H1527" i="1" s="1"/>
  <c r="G1527" i="1"/>
  <c r="C1528" i="1"/>
  <c r="G1528" i="1" s="1"/>
  <c r="C1529" i="1"/>
  <c r="G1529" i="1"/>
  <c r="H1529" i="1"/>
  <c r="C1531" i="1"/>
  <c r="H1531" i="1" s="1"/>
  <c r="C1532" i="1"/>
  <c r="G1532" i="1"/>
  <c r="H1532" i="1"/>
  <c r="C1533" i="1"/>
  <c r="G1533" i="1"/>
  <c r="H1533" i="1"/>
  <c r="C1534" i="1"/>
  <c r="G1534" i="1" s="1"/>
  <c r="C1536" i="1"/>
  <c r="G1536" i="1" s="1"/>
  <c r="C1537" i="1"/>
  <c r="G1537" i="1"/>
  <c r="H1537" i="1"/>
  <c r="C1538" i="1"/>
  <c r="G1538" i="1" s="1"/>
  <c r="H1538" i="1"/>
  <c r="C1539" i="1"/>
  <c r="H1539" i="1" s="1"/>
  <c r="C1541" i="1"/>
  <c r="G1541" i="1"/>
  <c r="H1541" i="1"/>
  <c r="C1542" i="1"/>
  <c r="G1542" i="1" s="1"/>
  <c r="C1543" i="1"/>
  <c r="H1543" i="1" s="1"/>
  <c r="G1543" i="1"/>
  <c r="C1544" i="1"/>
  <c r="G1544" i="1" s="1"/>
  <c r="C1546" i="1"/>
  <c r="G1546" i="1" s="1"/>
  <c r="H1546" i="1"/>
  <c r="C1547" i="1"/>
  <c r="H1547" i="1" s="1"/>
  <c r="C1548" i="1"/>
  <c r="G1548" i="1"/>
  <c r="H1548" i="1"/>
  <c r="C1549" i="1"/>
  <c r="G1549" i="1"/>
  <c r="H1549" i="1"/>
  <c r="C1551" i="1"/>
  <c r="H1551" i="1" s="1"/>
  <c r="G1551" i="1"/>
  <c r="C1552" i="1"/>
  <c r="H1552" i="1" s="1"/>
  <c r="C1553" i="1"/>
  <c r="G1553" i="1"/>
  <c r="H1553" i="1"/>
  <c r="C1554" i="1"/>
  <c r="G1554" i="1" s="1"/>
  <c r="H1554" i="1"/>
  <c r="C1556" i="1"/>
  <c r="G1556" i="1" s="1"/>
  <c r="H1556" i="1"/>
  <c r="C1557" i="1"/>
  <c r="G1557" i="1"/>
  <c r="H1557" i="1"/>
  <c r="C1558" i="1"/>
  <c r="G1558" i="1" s="1"/>
  <c r="C1559" i="1"/>
  <c r="H1559" i="1" s="1"/>
  <c r="G1559" i="1"/>
  <c r="C1561" i="1"/>
  <c r="G1561" i="1"/>
  <c r="H1561" i="1"/>
  <c r="C1562" i="1"/>
  <c r="G1562" i="1" s="1"/>
  <c r="C1563" i="1"/>
  <c r="H1563" i="1" s="1"/>
  <c r="C1564" i="1"/>
  <c r="G1564" i="1" s="1"/>
  <c r="H1564" i="1"/>
  <c r="C1566" i="1"/>
  <c r="G1566" i="1" s="1"/>
  <c r="H1566" i="1"/>
  <c r="C1567" i="1"/>
  <c r="H1567" i="1" s="1"/>
  <c r="C1568" i="1"/>
  <c r="G1568" i="1"/>
  <c r="H1568" i="1"/>
  <c r="C1569" i="1"/>
  <c r="G1569" i="1"/>
  <c r="H1569" i="1"/>
  <c r="C1571" i="1"/>
  <c r="H1571" i="1" s="1"/>
  <c r="G1571" i="1"/>
  <c r="C1572" i="1"/>
  <c r="G1572" i="1" s="1"/>
  <c r="C1573" i="1"/>
  <c r="G1573" i="1"/>
  <c r="H1573" i="1"/>
  <c r="C1574" i="1"/>
  <c r="G1574" i="1" s="1"/>
  <c r="H1574" i="1"/>
  <c r="C1575" i="1"/>
  <c r="H1575" i="1" s="1"/>
  <c r="C1577" i="1"/>
  <c r="G1577" i="1"/>
  <c r="H1577" i="1"/>
  <c r="C1578" i="1"/>
  <c r="G1578" i="1" s="1"/>
  <c r="C1579" i="1"/>
  <c r="G1579" i="1"/>
  <c r="H1579" i="1"/>
  <c r="C1580" i="1"/>
  <c r="G1580" i="1"/>
  <c r="H1580" i="1"/>
  <c r="E246" i="9"/>
  <c r="L246" i="9"/>
  <c r="F246" i="9" s="1"/>
  <c r="M246" i="9"/>
  <c r="E247" i="9"/>
  <c r="F247" i="9"/>
  <c r="B247" i="9" s="1"/>
  <c r="L247" i="9"/>
  <c r="M247" i="9"/>
  <c r="E248" i="9"/>
  <c r="B248" i="9" s="1"/>
  <c r="F248" i="9"/>
  <c r="L248" i="9"/>
  <c r="M248" i="9"/>
  <c r="E249" i="9"/>
  <c r="L249" i="9"/>
  <c r="M249" i="9"/>
  <c r="F249" i="9" s="1"/>
  <c r="E250" i="9"/>
  <c r="L250" i="9"/>
  <c r="M250" i="9"/>
  <c r="E251" i="9"/>
  <c r="L251" i="9"/>
  <c r="F251" i="9" s="1"/>
  <c r="B251" i="9" s="1"/>
  <c r="M251" i="9"/>
  <c r="E252" i="9"/>
  <c r="F252" i="9"/>
  <c r="L252" i="9"/>
  <c r="M252" i="9"/>
  <c r="E253" i="9"/>
  <c r="B253" i="9" s="1"/>
  <c r="L253" i="9"/>
  <c r="M253" i="9"/>
  <c r="F253" i="9" s="1"/>
  <c r="E254" i="9"/>
  <c r="L254" i="9"/>
  <c r="F254" i="9" s="1"/>
  <c r="B254" i="9" s="1"/>
  <c r="M254" i="9"/>
  <c r="E255" i="9"/>
  <c r="L255" i="9"/>
  <c r="F255" i="9" s="1"/>
  <c r="B255" i="9" s="1"/>
  <c r="M255" i="9"/>
  <c r="E256" i="9"/>
  <c r="B256" i="9" s="1"/>
  <c r="F256" i="9"/>
  <c r="L256" i="9"/>
  <c r="M256" i="9"/>
  <c r="E257" i="9"/>
  <c r="L257" i="9"/>
  <c r="M257" i="9"/>
  <c r="F257" i="9" s="1"/>
  <c r="B257" i="9" s="1"/>
  <c r="E258" i="9"/>
  <c r="L258" i="9"/>
  <c r="M258" i="9"/>
  <c r="E259" i="9"/>
  <c r="L259" i="9"/>
  <c r="F259" i="9" s="1"/>
  <c r="B259" i="9" s="1"/>
  <c r="M259" i="9"/>
  <c r="E260" i="9"/>
  <c r="B260" i="9" s="1"/>
  <c r="F260" i="9"/>
  <c r="L260" i="9"/>
  <c r="M260" i="9"/>
  <c r="E261" i="9"/>
  <c r="L261" i="9"/>
  <c r="M261" i="9"/>
  <c r="F261" i="9" s="1"/>
  <c r="B261" i="9" s="1"/>
  <c r="E262" i="9"/>
  <c r="L262" i="9"/>
  <c r="M262" i="9"/>
  <c r="E263" i="9"/>
  <c r="L263" i="9"/>
  <c r="F263" i="9" s="1"/>
  <c r="B263" i="9" s="1"/>
  <c r="M263" i="9"/>
  <c r="E264" i="9"/>
  <c r="B264" i="9" s="1"/>
  <c r="F264" i="9"/>
  <c r="L264" i="9"/>
  <c r="M264" i="9"/>
  <c r="E265" i="9"/>
  <c r="L265" i="9"/>
  <c r="M265" i="9"/>
  <c r="F265" i="9" s="1"/>
  <c r="B265" i="9" s="1"/>
  <c r="E266" i="9"/>
  <c r="L266" i="9"/>
  <c r="M266" i="9"/>
  <c r="E267" i="9"/>
  <c r="L267" i="9"/>
  <c r="F267" i="9" s="1"/>
  <c r="B267" i="9" s="1"/>
  <c r="M267" i="9"/>
  <c r="E268" i="9"/>
  <c r="B268" i="9" s="1"/>
  <c r="F268" i="9"/>
  <c r="L268" i="9"/>
  <c r="M268" i="9"/>
  <c r="E269" i="9"/>
  <c r="L269" i="9"/>
  <c r="M269" i="9"/>
  <c r="F269" i="9" s="1"/>
  <c r="B269" i="9" s="1"/>
  <c r="E270" i="9"/>
  <c r="L270" i="9"/>
  <c r="M270" i="9"/>
  <c r="E271" i="9"/>
  <c r="L271" i="9"/>
  <c r="F271" i="9" s="1"/>
  <c r="B271" i="9" s="1"/>
  <c r="M271" i="9"/>
  <c r="E272" i="9"/>
  <c r="E273" i="9"/>
  <c r="B273" i="9" s="1"/>
  <c r="F273" i="9"/>
  <c r="H273" i="9"/>
  <c r="I273" i="9"/>
  <c r="F274" i="9"/>
  <c r="H275" i="9"/>
  <c r="L275" i="9"/>
  <c r="F275" i="9" s="1"/>
  <c r="F276" i="9"/>
  <c r="F278" i="9"/>
  <c r="F279" i="9"/>
  <c r="F280" i="9"/>
  <c r="F281" i="9"/>
  <c r="F277" i="9" s="1"/>
  <c r="E282" i="9"/>
  <c r="B282" i="9" s="1"/>
  <c r="F282" i="9"/>
  <c r="G282" i="9"/>
  <c r="H282" i="9"/>
  <c r="F283" i="9"/>
  <c r="G283" i="9"/>
  <c r="H283" i="9"/>
  <c r="E283" i="9" s="1"/>
  <c r="B283" i="9" s="1"/>
  <c r="F284" i="9"/>
  <c r="G284" i="9"/>
  <c r="E284" i="9" s="1"/>
  <c r="B284" i="9" s="1"/>
  <c r="H284" i="9"/>
  <c r="F285" i="9"/>
  <c r="F286" i="9"/>
  <c r="G286" i="9"/>
  <c r="H286" i="9"/>
  <c r="E287" i="9"/>
  <c r="F287" i="9"/>
  <c r="G287" i="9"/>
  <c r="H287" i="9"/>
  <c r="E288" i="9"/>
  <c r="B288" i="9" s="1"/>
  <c r="F288" i="9"/>
  <c r="G288" i="9"/>
  <c r="H288" i="9"/>
  <c r="F289" i="9"/>
  <c r="G289" i="9"/>
  <c r="H289" i="9"/>
  <c r="F290" i="9"/>
  <c r="F291" i="9"/>
  <c r="F292" i="9"/>
  <c r="G292" i="9"/>
  <c r="H292" i="9"/>
  <c r="E292" i="9" s="1"/>
  <c r="B292" i="9" s="1"/>
  <c r="F293" i="9"/>
  <c r="G293" i="9"/>
  <c r="H293" i="9"/>
  <c r="F294" i="9"/>
  <c r="G294" i="9"/>
  <c r="H294" i="9"/>
  <c r="E295" i="9"/>
  <c r="B295" i="9" s="1"/>
  <c r="F295" i="9"/>
  <c r="G295" i="9"/>
  <c r="H295" i="9"/>
  <c r="F296" i="9"/>
  <c r="G296" i="9"/>
  <c r="H296" i="9"/>
  <c r="E296" i="9" s="1"/>
  <c r="B296" i="9" s="1"/>
  <c r="F297" i="9"/>
  <c r="G297" i="9"/>
  <c r="H297" i="9"/>
  <c r="F298" i="9"/>
  <c r="G298" i="9"/>
  <c r="H298" i="9"/>
  <c r="E299" i="9"/>
  <c r="B299" i="9" s="1"/>
  <c r="F299" i="9"/>
  <c r="G299" i="9"/>
  <c r="H299" i="9"/>
  <c r="F300" i="9"/>
  <c r="G300" i="9"/>
  <c r="H300" i="9"/>
  <c r="F301" i="9"/>
  <c r="G301" i="9"/>
  <c r="H301" i="9"/>
  <c r="F302" i="9"/>
  <c r="G302" i="9"/>
  <c r="E302" i="9" s="1"/>
  <c r="H302" i="9"/>
  <c r="E303" i="9"/>
  <c r="B303" i="9" s="1"/>
  <c r="F303" i="9"/>
  <c r="G303" i="9"/>
  <c r="H303" i="9"/>
  <c r="B304" i="9"/>
  <c r="F304" i="9"/>
  <c r="G304" i="9"/>
  <c r="H304" i="9"/>
  <c r="E304" i="9" s="1"/>
  <c r="F305" i="9"/>
  <c r="G305" i="9"/>
  <c r="H305" i="9"/>
  <c r="F306" i="9"/>
  <c r="G306" i="9"/>
  <c r="E306" i="9" s="1"/>
  <c r="H306" i="9"/>
  <c r="E307" i="9"/>
  <c r="B307" i="9" s="1"/>
  <c r="F307" i="9"/>
  <c r="G307" i="9"/>
  <c r="H307" i="9"/>
  <c r="F308" i="9"/>
  <c r="F309" i="9"/>
  <c r="G309" i="9"/>
  <c r="H309" i="9"/>
  <c r="F310" i="9"/>
  <c r="F311" i="9"/>
  <c r="F313" i="9"/>
  <c r="F314" i="9"/>
  <c r="F312" i="9" s="1"/>
  <c r="F316" i="9"/>
  <c r="F315" i="9" s="1"/>
  <c r="F317" i="9"/>
  <c r="F318" i="9"/>
  <c r="J1448" i="9"/>
  <c r="L1448" i="9"/>
  <c r="M245" i="9"/>
  <c r="L245" i="9"/>
  <c r="F245" i="9" s="1"/>
  <c r="B245" i="9" s="1"/>
  <c r="E245" i="9"/>
  <c r="M244" i="9"/>
  <c r="L244" i="9"/>
  <c r="E244" i="9"/>
  <c r="M243" i="9"/>
  <c r="F243" i="9" s="1"/>
  <c r="L243" i="9"/>
  <c r="E243" i="9"/>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M237" i="9"/>
  <c r="L237" i="9"/>
  <c r="F237" i="9" s="1"/>
  <c r="B237" i="9" s="1"/>
  <c r="E237" i="9"/>
  <c r="M236" i="9"/>
  <c r="L236" i="9"/>
  <c r="E236" i="9"/>
  <c r="M235" i="9"/>
  <c r="F235" i="9" s="1"/>
  <c r="L235" i="9"/>
  <c r="E235" i="9"/>
  <c r="M234" i="9"/>
  <c r="L234" i="9"/>
  <c r="F234" i="9"/>
  <c r="E234" i="9"/>
  <c r="B234" i="9" s="1"/>
  <c r="M233" i="9"/>
  <c r="L233" i="9"/>
  <c r="F233" i="9" s="1"/>
  <c r="B233" i="9" s="1"/>
  <c r="E233" i="9"/>
  <c r="M232" i="9"/>
  <c r="L232" i="9"/>
  <c r="F232" i="9" s="1"/>
  <c r="B232" i="9" s="1"/>
  <c r="E232" i="9"/>
  <c r="M231" i="9"/>
  <c r="F231" i="9" s="1"/>
  <c r="L231" i="9"/>
  <c r="E231" i="9"/>
  <c r="B231" i="9" s="1"/>
  <c r="M230" i="9"/>
  <c r="L230" i="9"/>
  <c r="F230" i="9"/>
  <c r="E230" i="9"/>
  <c r="B230" i="9" s="1"/>
  <c r="M229" i="9"/>
  <c r="L229" i="9"/>
  <c r="F229" i="9" s="1"/>
  <c r="B229" i="9" s="1"/>
  <c r="E229" i="9"/>
  <c r="M228" i="9"/>
  <c r="L228" i="9"/>
  <c r="E228" i="9"/>
  <c r="M227" i="9"/>
  <c r="F227" i="9" s="1"/>
  <c r="L227" i="9"/>
  <c r="E227" i="9"/>
  <c r="M226" i="9"/>
  <c r="L226" i="9"/>
  <c r="F226" i="9"/>
  <c r="E226" i="9"/>
  <c r="B226" i="9" s="1"/>
  <c r="M225" i="9"/>
  <c r="L225" i="9"/>
  <c r="F225" i="9" s="1"/>
  <c r="B225" i="9" s="1"/>
  <c r="E225" i="9"/>
  <c r="M224" i="9"/>
  <c r="L224" i="9"/>
  <c r="F224" i="9" s="1"/>
  <c r="B224" i="9" s="1"/>
  <c r="E224" i="9"/>
  <c r="M223" i="9"/>
  <c r="F223" i="9" s="1"/>
  <c r="L223" i="9"/>
  <c r="E223" i="9"/>
  <c r="B223" i="9" s="1"/>
  <c r="M222" i="9"/>
  <c r="L222" i="9"/>
  <c r="F222" i="9"/>
  <c r="E222" i="9"/>
  <c r="B222" i="9" s="1"/>
  <c r="M221" i="9"/>
  <c r="L221" i="9"/>
  <c r="F221" i="9" s="1"/>
  <c r="B221" i="9" s="1"/>
  <c r="E221" i="9"/>
  <c r="M220" i="9"/>
  <c r="L220" i="9"/>
  <c r="E220" i="9"/>
  <c r="M219" i="9"/>
  <c r="F219" i="9" s="1"/>
  <c r="L219" i="9"/>
  <c r="E219" i="9"/>
  <c r="M218" i="9"/>
  <c r="L218" i="9"/>
  <c r="F218" i="9"/>
  <c r="E218" i="9"/>
  <c r="B218" i="9" s="1"/>
  <c r="M217" i="9"/>
  <c r="L217" i="9"/>
  <c r="F217" i="9" s="1"/>
  <c r="B217" i="9" s="1"/>
  <c r="E217" i="9"/>
  <c r="M216" i="9"/>
  <c r="L216" i="9"/>
  <c r="F216" i="9" s="1"/>
  <c r="B216" i="9" s="1"/>
  <c r="E216" i="9"/>
  <c r="M215" i="9"/>
  <c r="L215" i="9"/>
  <c r="E215" i="9"/>
  <c r="M214" i="9"/>
  <c r="L214" i="9"/>
  <c r="F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G192" i="9"/>
  <c r="E192" i="9" s="1"/>
  <c r="B192" i="9" s="1"/>
  <c r="F191" i="9"/>
  <c r="F190" i="9"/>
  <c r="F189" i="9"/>
  <c r="F188" i="9"/>
  <c r="F187" i="9"/>
  <c r="F186" i="9"/>
  <c r="G185" i="9"/>
  <c r="E185" i="9" s="1"/>
  <c r="B185" i="9" s="1"/>
  <c r="F185" i="9"/>
  <c r="F184" i="9"/>
  <c r="F183" i="9"/>
  <c r="F182" i="9"/>
  <c r="G181" i="9"/>
  <c r="E181" i="9" s="1"/>
  <c r="B181" i="9" s="1"/>
  <c r="F181" i="9"/>
  <c r="F180" i="9"/>
  <c r="F179" i="9"/>
  <c r="F178" i="9"/>
  <c r="F177" i="9"/>
  <c r="F176" i="9"/>
  <c r="F175" i="9"/>
  <c r="F174" i="9"/>
  <c r="G173" i="9"/>
  <c r="E173" i="9" s="1"/>
  <c r="B173" i="9" s="1"/>
  <c r="F173" i="9"/>
  <c r="F172" i="9"/>
  <c r="F171" i="9"/>
  <c r="F170" i="9"/>
  <c r="G169" i="9"/>
  <c r="E169" i="9" s="1"/>
  <c r="B169" i="9" s="1"/>
  <c r="F169" i="9"/>
  <c r="F168" i="9"/>
  <c r="F167" i="9"/>
  <c r="F166" i="9"/>
  <c r="F165" i="9"/>
  <c r="F164" i="9"/>
  <c r="F163" i="9"/>
  <c r="F162" i="9"/>
  <c r="F161" i="9"/>
  <c r="H160" i="9"/>
  <c r="G160" i="9"/>
  <c r="E160" i="9" s="1"/>
  <c r="F160" i="9"/>
  <c r="B160" i="9" s="1"/>
  <c r="H159" i="9"/>
  <c r="G159" i="9"/>
  <c r="F159" i="9"/>
  <c r="E159" i="9"/>
  <c r="B159" i="9" s="1"/>
  <c r="H158" i="9"/>
  <c r="E158" i="9" s="1"/>
  <c r="G158" i="9"/>
  <c r="F158" i="9"/>
  <c r="H157" i="9"/>
  <c r="G157" i="9"/>
  <c r="E157" i="9" s="1"/>
  <c r="B157" i="9" s="1"/>
  <c r="F157" i="9"/>
  <c r="H156" i="9"/>
  <c r="G156" i="9"/>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G143" i="9"/>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G90" i="9"/>
  <c r="F90" i="9"/>
  <c r="B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F83" i="9"/>
  <c r="H82" i="9"/>
  <c r="E82" i="9" s="1"/>
  <c r="G82" i="9"/>
  <c r="F82" i="9"/>
  <c r="B82" i="9"/>
  <c r="H81" i="9"/>
  <c r="G81" i="9"/>
  <c r="F81" i="9"/>
  <c r="E81" i="9"/>
  <c r="B81" i="9" s="1"/>
  <c r="H80" i="9"/>
  <c r="G80" i="9"/>
  <c r="E80" i="9" s="1"/>
  <c r="F80" i="9"/>
  <c r="H79" i="9"/>
  <c r="G79" i="9"/>
  <c r="F79" i="9"/>
  <c r="H78" i="9"/>
  <c r="E78" i="9" s="1"/>
  <c r="B78" i="9" s="1"/>
  <c r="G78" i="9"/>
  <c r="F78" i="9"/>
  <c r="H77" i="9"/>
  <c r="G77" i="9"/>
  <c r="F77" i="9"/>
  <c r="E77" i="9"/>
  <c r="B77" i="9" s="1"/>
  <c r="H76" i="9"/>
  <c r="G76" i="9"/>
  <c r="E76" i="9" s="1"/>
  <c r="F76" i="9"/>
  <c r="H75" i="9"/>
  <c r="G75" i="9"/>
  <c r="F75" i="9"/>
  <c r="H74" i="9"/>
  <c r="E74" i="9" s="1"/>
  <c r="G74" i="9"/>
  <c r="F74" i="9"/>
  <c r="B74" i="9"/>
  <c r="H73" i="9"/>
  <c r="G73" i="9"/>
  <c r="F73" i="9"/>
  <c r="E73" i="9"/>
  <c r="B73" i="9" s="1"/>
  <c r="H72" i="9"/>
  <c r="G72" i="9"/>
  <c r="E72" i="9" s="1"/>
  <c r="F72" i="9"/>
  <c r="H71" i="9"/>
  <c r="G71" i="9"/>
  <c r="F71" i="9"/>
  <c r="H70" i="9"/>
  <c r="E70" i="9" s="1"/>
  <c r="G70" i="9"/>
  <c r="F70" i="9"/>
  <c r="B70" i="9"/>
  <c r="H69" i="9"/>
  <c r="G69" i="9"/>
  <c r="F69" i="9"/>
  <c r="E69" i="9"/>
  <c r="B69" i="9" s="1"/>
  <c r="H68" i="9"/>
  <c r="G68" i="9"/>
  <c r="E68" i="9" s="1"/>
  <c r="F68" i="9"/>
  <c r="H67" i="9"/>
  <c r="G67" i="9"/>
  <c r="F67" i="9"/>
  <c r="H66" i="9"/>
  <c r="E66" i="9" s="1"/>
  <c r="G66" i="9"/>
  <c r="F66" i="9"/>
  <c r="B66" i="9"/>
  <c r="H65" i="9"/>
  <c r="G65" i="9"/>
  <c r="F65" i="9"/>
  <c r="E65" i="9"/>
  <c r="B65" i="9" s="1"/>
  <c r="H64" i="9"/>
  <c r="G64" i="9"/>
  <c r="E64" i="9" s="1"/>
  <c r="F64" i="9"/>
  <c r="H63" i="9"/>
  <c r="G63" i="9"/>
  <c r="F63" i="9"/>
  <c r="H62" i="9"/>
  <c r="E62" i="9" s="1"/>
  <c r="G62" i="9"/>
  <c r="F62" i="9"/>
  <c r="B62" i="9"/>
  <c r="H61" i="9"/>
  <c r="G61" i="9"/>
  <c r="F61" i="9"/>
  <c r="E61" i="9"/>
  <c r="B61" i="9" s="1"/>
  <c r="H60" i="9"/>
  <c r="G60" i="9"/>
  <c r="E60" i="9" s="1"/>
  <c r="F60" i="9"/>
  <c r="H59" i="9"/>
  <c r="G59" i="9"/>
  <c r="F59" i="9"/>
  <c r="H58" i="9"/>
  <c r="E58" i="9" s="1"/>
  <c r="G58" i="9"/>
  <c r="F58" i="9"/>
  <c r="B58" i="9"/>
  <c r="H57" i="9"/>
  <c r="G57" i="9"/>
  <c r="F57" i="9"/>
  <c r="E57" i="9"/>
  <c r="B57" i="9" s="1"/>
  <c r="H56" i="9"/>
  <c r="G56" i="9"/>
  <c r="E56" i="9" s="1"/>
  <c r="F56" i="9"/>
  <c r="H55" i="9"/>
  <c r="G55" i="9"/>
  <c r="F55" i="9"/>
  <c r="H54" i="9"/>
  <c r="E54" i="9" s="1"/>
  <c r="G54" i="9"/>
  <c r="F54" i="9"/>
  <c r="B54" i="9"/>
  <c r="H53" i="9"/>
  <c r="G53" i="9"/>
  <c r="F53" i="9"/>
  <c r="E53" i="9"/>
  <c r="B53" i="9" s="1"/>
  <c r="H52" i="9"/>
  <c r="G52" i="9"/>
  <c r="E52" i="9" s="1"/>
  <c r="F52" i="9"/>
  <c r="H51" i="9"/>
  <c r="G51" i="9"/>
  <c r="F51" i="9"/>
  <c r="H50" i="9"/>
  <c r="E50" i="9" s="1"/>
  <c r="G50" i="9"/>
  <c r="F50" i="9"/>
  <c r="B50" i="9"/>
  <c r="H49" i="9"/>
  <c r="G49" i="9"/>
  <c r="F49" i="9"/>
  <c r="E49" i="9"/>
  <c r="B49" i="9" s="1"/>
  <c r="H48" i="9"/>
  <c r="G48" i="9"/>
  <c r="E48" i="9" s="1"/>
  <c r="F48" i="9"/>
  <c r="H47" i="9"/>
  <c r="G47" i="9"/>
  <c r="F47" i="9"/>
  <c r="H46" i="9"/>
  <c r="E46" i="9" s="1"/>
  <c r="G46" i="9"/>
  <c r="F46" i="9"/>
  <c r="B46" i="9"/>
  <c r="H45" i="9"/>
  <c r="G45" i="9"/>
  <c r="F45" i="9"/>
  <c r="E45" i="9"/>
  <c r="B45" i="9" s="1"/>
  <c r="H44" i="9"/>
  <c r="G44" i="9"/>
  <c r="E44" i="9" s="1"/>
  <c r="F44" i="9"/>
  <c r="H43" i="9"/>
  <c r="G43" i="9"/>
  <c r="F43" i="9"/>
  <c r="H42" i="9"/>
  <c r="E42" i="9" s="1"/>
  <c r="G42" i="9"/>
  <c r="F42" i="9"/>
  <c r="B42" i="9"/>
  <c r="H41" i="9"/>
  <c r="G41" i="9"/>
  <c r="F41" i="9"/>
  <c r="E41" i="9"/>
  <c r="B41" i="9" s="1"/>
  <c r="H40" i="9"/>
  <c r="G40" i="9"/>
  <c r="E40" i="9" s="1"/>
  <c r="F40" i="9"/>
  <c r="H39" i="9"/>
  <c r="G39" i="9"/>
  <c r="F39" i="9"/>
  <c r="H38" i="9"/>
  <c r="E38" i="9" s="1"/>
  <c r="G38" i="9"/>
  <c r="F38" i="9"/>
  <c r="B38" i="9"/>
  <c r="H37" i="9"/>
  <c r="G37" i="9"/>
  <c r="F37" i="9"/>
  <c r="E37" i="9"/>
  <c r="B37" i="9" s="1"/>
  <c r="H36" i="9"/>
  <c r="G36" i="9"/>
  <c r="E36" i="9" s="1"/>
  <c r="F36" i="9"/>
  <c r="H35" i="9"/>
  <c r="G35" i="9"/>
  <c r="F35" i="9"/>
  <c r="H34" i="9"/>
  <c r="E34" i="9" s="1"/>
  <c r="G34" i="9"/>
  <c r="F34" i="9"/>
  <c r="B34" i="9"/>
  <c r="H33" i="9"/>
  <c r="G33" i="9"/>
  <c r="E33" i="9" s="1"/>
  <c r="B33" i="9" s="1"/>
  <c r="F33" i="9"/>
  <c r="H32" i="9"/>
  <c r="G32" i="9"/>
  <c r="F32" i="9"/>
  <c r="H31" i="9"/>
  <c r="G31" i="9"/>
  <c r="F31" i="9"/>
  <c r="H30" i="9"/>
  <c r="E30" i="9" s="1"/>
  <c r="G30" i="9"/>
  <c r="F30" i="9"/>
  <c r="B30" i="9"/>
  <c r="H29" i="9"/>
  <c r="G29" i="9"/>
  <c r="F29" i="9"/>
  <c r="E29" i="9"/>
  <c r="B29" i="9" s="1"/>
  <c r="H28" i="9"/>
  <c r="G28" i="9"/>
  <c r="E28" i="9" s="1"/>
  <c r="F28" i="9"/>
  <c r="H27" i="9"/>
  <c r="G27" i="9"/>
  <c r="F27" i="9"/>
  <c r="H26" i="9"/>
  <c r="E26" i="9" s="1"/>
  <c r="G26" i="9"/>
  <c r="F26" i="9"/>
  <c r="B26" i="9"/>
  <c r="H25" i="9"/>
  <c r="G25" i="9"/>
  <c r="F25" i="9"/>
  <c r="E25" i="9"/>
  <c r="B25" i="9" s="1"/>
  <c r="H24" i="9"/>
  <c r="G24" i="9"/>
  <c r="E24" i="9" s="1"/>
  <c r="F24" i="9"/>
  <c r="H23" i="9"/>
  <c r="G23" i="9"/>
  <c r="F23" i="9"/>
  <c r="H22" i="9"/>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22" i="7"/>
  <c r="C1453" i="1"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1056" i="1" s="1"/>
  <c r="D79" i="5"/>
  <c r="F79" i="5" s="1"/>
  <c r="D78" i="5"/>
  <c r="F77" i="5"/>
  <c r="F76" i="5"/>
  <c r="F75" i="5"/>
  <c r="F74" i="5"/>
  <c r="F73" i="5"/>
  <c r="F72" i="5"/>
  <c r="F71" i="5"/>
  <c r="E70" i="5"/>
  <c r="F70" i="5" s="1"/>
  <c r="D70" i="5"/>
  <c r="E69" i="5"/>
  <c r="D1047" i="1" s="1"/>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G189" i="9" s="1"/>
  <c r="E189" i="9" s="1"/>
  <c r="B189" i="9" s="1"/>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F463" i="4"/>
  <c r="E463" i="4"/>
  <c r="D463" i="4"/>
  <c r="G180" i="9" s="1"/>
  <c r="E180" i="9" s="1"/>
  <c r="B180" i="9" s="1"/>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D421" i="4" s="1"/>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E252" i="4" s="1"/>
  <c r="D253" i="4"/>
  <c r="F251" i="4"/>
  <c r="F250" i="4"/>
  <c r="F249" i="4"/>
  <c r="F248" i="4"/>
  <c r="E247" i="4"/>
  <c r="F247" i="4"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s="1"/>
  <c r="E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E163"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F140" i="4"/>
  <c r="E140" i="4"/>
  <c r="E139" i="4" s="1"/>
  <c r="D140" i="4"/>
  <c r="D139" i="4"/>
  <c r="F139" i="4" s="1"/>
  <c r="F138" i="4"/>
  <c r="F137" i="4"/>
  <c r="F136" i="4"/>
  <c r="F135" i="4"/>
  <c r="F134" i="4"/>
  <c r="E134" i="4"/>
  <c r="D134" i="4"/>
  <c r="D133" i="4" s="1"/>
  <c r="E133" i="4"/>
  <c r="F133" i="4" s="1"/>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F40" i="4"/>
  <c r="E40" i="4"/>
  <c r="D40" i="4"/>
  <c r="F39" i="4"/>
  <c r="F38" i="4"/>
  <c r="E37" i="4"/>
  <c r="E7" i="4" s="1"/>
  <c r="D37" i="4"/>
  <c r="F37" i="4" s="1"/>
  <c r="F36" i="4"/>
  <c r="F35" i="4"/>
  <c r="F34" i="4"/>
  <c r="F33" i="4"/>
  <c r="F32" i="4"/>
  <c r="F31" i="4"/>
  <c r="F30" i="4"/>
  <c r="F29" i="4"/>
  <c r="E29" i="4"/>
  <c r="G177" i="9" s="1"/>
  <c r="E177" i="9" s="1"/>
  <c r="B177" i="9" s="1"/>
  <c r="D29" i="4"/>
  <c r="F28" i="4"/>
  <c r="F27" i="4"/>
  <c r="F26" i="4"/>
  <c r="F25" i="4"/>
  <c r="F24" i="4"/>
  <c r="F23" i="4"/>
  <c r="E23" i="4"/>
  <c r="D23" i="4"/>
  <c r="F22" i="4"/>
  <c r="F21" i="4"/>
  <c r="F20" i="4"/>
  <c r="F19" i="4"/>
  <c r="F18" i="4"/>
  <c r="F17" i="4"/>
  <c r="E17" i="4"/>
  <c r="G163" i="9" s="1"/>
  <c r="E163" i="9" s="1"/>
  <c r="B163" i="9" s="1"/>
  <c r="D17" i="4"/>
  <c r="F16" i="4"/>
  <c r="F15" i="4"/>
  <c r="F14" i="4"/>
  <c r="F13" i="4"/>
  <c r="F12" i="4"/>
  <c r="F11" i="4"/>
  <c r="F10" i="4"/>
  <c r="F9" i="4"/>
  <c r="F8" i="4"/>
  <c r="E8" i="4"/>
  <c r="D8" i="4"/>
  <c r="D7" i="4"/>
  <c r="I36" i="3"/>
  <c r="G36" i="3"/>
  <c r="B36" i="3"/>
  <c r="G35" i="3"/>
  <c r="B35" i="3"/>
  <c r="G34" i="3"/>
  <c r="B34" i="3"/>
  <c r="I33" i="3"/>
  <c r="G33" i="3"/>
  <c r="B33" i="3"/>
  <c r="I32" i="3"/>
  <c r="H32" i="3"/>
  <c r="G32" i="3"/>
  <c r="B32" i="3"/>
  <c r="I31" i="3"/>
  <c r="G31" i="3"/>
  <c r="B31" i="3"/>
  <c r="H30" i="3"/>
  <c r="G30" i="3"/>
  <c r="B30" i="3"/>
  <c r="H29" i="3"/>
  <c r="G29" i="3"/>
  <c r="B29" i="3"/>
  <c r="G28" i="3"/>
  <c r="B28" i="3"/>
  <c r="I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c r="L3" i="9" s="1"/>
  <c r="H1451" i="1"/>
  <c r="D1451" i="1"/>
  <c r="C1451" i="1"/>
  <c r="J1450" i="1"/>
  <c r="H1450" i="1"/>
  <c r="G1450" i="1"/>
  <c r="D1450" i="1"/>
  <c r="C1450" i="1"/>
  <c r="J1449" i="1"/>
  <c r="D1449" i="1"/>
  <c r="C1449" i="1"/>
  <c r="D1448" i="1"/>
  <c r="C1448" i="1"/>
  <c r="D1447" i="1"/>
  <c r="C1447" i="1"/>
  <c r="J1447" i="1" s="1"/>
  <c r="G1446" i="1"/>
  <c r="D1446" i="1"/>
  <c r="C1446" i="1"/>
  <c r="G1445" i="1"/>
  <c r="D1445" i="1"/>
  <c r="H1445" i="1" s="1"/>
  <c r="C1445" i="1"/>
  <c r="I1444" i="1"/>
  <c r="H1444" i="1"/>
  <c r="D1444" i="1"/>
  <c r="C1444" i="1"/>
  <c r="G1444" i="1" s="1"/>
  <c r="J1443" i="1"/>
  <c r="H1443" i="1"/>
  <c r="D1443" i="1"/>
  <c r="G1443" i="1" s="1"/>
  <c r="I1443" i="1" s="1"/>
  <c r="C1443" i="1"/>
  <c r="D1442" i="1"/>
  <c r="C1442" i="1"/>
  <c r="G1441" i="1"/>
  <c r="D1441" i="1"/>
  <c r="J1441" i="1" s="1"/>
  <c r="C1441" i="1"/>
  <c r="I1440" i="1"/>
  <c r="H1440" i="1"/>
  <c r="D1440" i="1"/>
  <c r="C1440" i="1"/>
  <c r="G1440" i="1" s="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4" i="1"/>
  <c r="D1213" i="1"/>
  <c r="C1213" i="1"/>
  <c r="D1212" i="1"/>
  <c r="C1212" i="1"/>
  <c r="D1211" i="1"/>
  <c r="H1211" i="1" s="1"/>
  <c r="C1211" i="1"/>
  <c r="H1210" i="1"/>
  <c r="D1210" i="1"/>
  <c r="C1210" i="1"/>
  <c r="G1210" i="1" s="1"/>
  <c r="D1209" i="1"/>
  <c r="C1209" i="1"/>
  <c r="D1208" i="1"/>
  <c r="C1208" i="1"/>
  <c r="D1207" i="1"/>
  <c r="H1207" i="1" s="1"/>
  <c r="C1207" i="1"/>
  <c r="H1206" i="1"/>
  <c r="D1206" i="1"/>
  <c r="C1206" i="1"/>
  <c r="G1206" i="1" s="1"/>
  <c r="D1205" i="1"/>
  <c r="C1205" i="1"/>
  <c r="D1204" i="1"/>
  <c r="C1204" i="1"/>
  <c r="D1203" i="1"/>
  <c r="H1203" i="1" s="1"/>
  <c r="C1203" i="1"/>
  <c r="H1202" i="1"/>
  <c r="D1202" i="1"/>
  <c r="C1202" i="1"/>
  <c r="G1202" i="1" s="1"/>
  <c r="D1201" i="1"/>
  <c r="C1201" i="1"/>
  <c r="D1200" i="1"/>
  <c r="C1200" i="1"/>
  <c r="D1199" i="1"/>
  <c r="H1199" i="1" s="1"/>
  <c r="C1199" i="1"/>
  <c r="H1198" i="1"/>
  <c r="D1198" i="1"/>
  <c r="C1198" i="1"/>
  <c r="G1198" i="1" s="1"/>
  <c r="D1197" i="1"/>
  <c r="C1197" i="1"/>
  <c r="D1196" i="1"/>
  <c r="C1196" i="1"/>
  <c r="D1195" i="1"/>
  <c r="H1195" i="1" s="1"/>
  <c r="C1195" i="1"/>
  <c r="H1194" i="1"/>
  <c r="D1194" i="1"/>
  <c r="C1194" i="1"/>
  <c r="G1194" i="1" s="1"/>
  <c r="D1193" i="1"/>
  <c r="C1193" i="1"/>
  <c r="D1192" i="1"/>
  <c r="C1192" i="1"/>
  <c r="D1191" i="1"/>
  <c r="H1191" i="1" s="1"/>
  <c r="C1191" i="1"/>
  <c r="H1190" i="1"/>
  <c r="D1190" i="1"/>
  <c r="C1190" i="1"/>
  <c r="G1190" i="1" s="1"/>
  <c r="D1189" i="1"/>
  <c r="C1189" i="1"/>
  <c r="D1188" i="1"/>
  <c r="C1188" i="1"/>
  <c r="D1187" i="1"/>
  <c r="H1187" i="1" s="1"/>
  <c r="C1187" i="1"/>
  <c r="H1186" i="1"/>
  <c r="D1186" i="1"/>
  <c r="C1186" i="1"/>
  <c r="G1186" i="1" s="1"/>
  <c r="D1185" i="1"/>
  <c r="C1185" i="1"/>
  <c r="D1184" i="1"/>
  <c r="C1184" i="1"/>
  <c r="D1183" i="1"/>
  <c r="H1183" i="1" s="1"/>
  <c r="C1183" i="1"/>
  <c r="H1182" i="1"/>
  <c r="D1182" i="1"/>
  <c r="C1182" i="1"/>
  <c r="G1182" i="1" s="1"/>
  <c r="D1181" i="1"/>
  <c r="C1181" i="1"/>
  <c r="D1180" i="1"/>
  <c r="C1180" i="1"/>
  <c r="D1179" i="1"/>
  <c r="H1179" i="1" s="1"/>
  <c r="C1179" i="1"/>
  <c r="H1178" i="1"/>
  <c r="D1178" i="1"/>
  <c r="C1178" i="1"/>
  <c r="G1178" i="1" s="1"/>
  <c r="D1177" i="1"/>
  <c r="C1177" i="1"/>
  <c r="D1176" i="1"/>
  <c r="C1176" i="1"/>
  <c r="D1175" i="1"/>
  <c r="H1175" i="1" s="1"/>
  <c r="C1175" i="1"/>
  <c r="H1174" i="1"/>
  <c r="D1174" i="1"/>
  <c r="C1174" i="1"/>
  <c r="G1174" i="1" s="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G1147" i="1"/>
  <c r="D1147" i="1"/>
  <c r="C1147" i="1"/>
  <c r="H1147" i="1" s="1"/>
  <c r="G1146" i="1"/>
  <c r="D1146" i="1"/>
  <c r="C1146" i="1"/>
  <c r="H1146" i="1" s="1"/>
  <c r="D1145" i="1"/>
  <c r="C1145" i="1"/>
  <c r="H1145" i="1" s="1"/>
  <c r="D1144" i="1"/>
  <c r="C1144" i="1"/>
  <c r="G1143" i="1"/>
  <c r="D1143" i="1"/>
  <c r="C1143" i="1"/>
  <c r="H1143" i="1" s="1"/>
  <c r="G1142" i="1"/>
  <c r="D1142" i="1"/>
  <c r="C1142" i="1"/>
  <c r="H1142" i="1" s="1"/>
  <c r="D1141" i="1"/>
  <c r="C1141" i="1"/>
  <c r="H1141" i="1" s="1"/>
  <c r="D1140" i="1"/>
  <c r="C1140" i="1"/>
  <c r="G1139" i="1"/>
  <c r="D1139" i="1"/>
  <c r="C1139" i="1"/>
  <c r="H1139" i="1" s="1"/>
  <c r="G1138" i="1"/>
  <c r="D1138" i="1"/>
  <c r="C1138" i="1"/>
  <c r="H1138" i="1" s="1"/>
  <c r="D1137" i="1"/>
  <c r="C1137" i="1"/>
  <c r="H1137" i="1" s="1"/>
  <c r="D1136" i="1"/>
  <c r="C1136" i="1"/>
  <c r="G1135" i="1"/>
  <c r="D1135" i="1"/>
  <c r="C1135" i="1"/>
  <c r="H1135" i="1" s="1"/>
  <c r="G1134" i="1"/>
  <c r="D1134" i="1"/>
  <c r="C1134" i="1"/>
  <c r="H1134" i="1" s="1"/>
  <c r="D1133" i="1"/>
  <c r="C1133" i="1"/>
  <c r="H1133" i="1" s="1"/>
  <c r="D1132" i="1"/>
  <c r="C1132" i="1"/>
  <c r="G1131" i="1"/>
  <c r="D1131" i="1"/>
  <c r="C1131" i="1"/>
  <c r="H1131" i="1" s="1"/>
  <c r="G1130" i="1"/>
  <c r="D1130" i="1"/>
  <c r="C1130" i="1"/>
  <c r="H1130" i="1" s="1"/>
  <c r="D1129" i="1"/>
  <c r="C1129" i="1"/>
  <c r="H1129" i="1" s="1"/>
  <c r="D1128" i="1"/>
  <c r="C1128" i="1"/>
  <c r="G1127" i="1"/>
  <c r="D1127" i="1"/>
  <c r="C1127" i="1"/>
  <c r="H1127" i="1" s="1"/>
  <c r="G1126" i="1"/>
  <c r="D1126" i="1"/>
  <c r="C1126" i="1"/>
  <c r="H1126" i="1" s="1"/>
  <c r="D1125" i="1"/>
  <c r="C1125" i="1"/>
  <c r="H1125" i="1" s="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H1064" i="1"/>
  <c r="D1064" i="1"/>
  <c r="C1064" i="1"/>
  <c r="H1063" i="1"/>
  <c r="G1063" i="1"/>
  <c r="D1063" i="1"/>
  <c r="C1063" i="1"/>
  <c r="D1062" i="1"/>
  <c r="C1062" i="1"/>
  <c r="H1062" i="1" s="1"/>
  <c r="D1061" i="1"/>
  <c r="C1061" i="1"/>
  <c r="H1061" i="1" s="1"/>
  <c r="H1060" i="1"/>
  <c r="G1060" i="1"/>
  <c r="D1060" i="1"/>
  <c r="C1060" i="1"/>
  <c r="H1059" i="1"/>
  <c r="G1059" i="1"/>
  <c r="D1059" i="1"/>
  <c r="C1059" i="1"/>
  <c r="H1058" i="1"/>
  <c r="G1058" i="1"/>
  <c r="D1058" i="1"/>
  <c r="C1058" i="1"/>
  <c r="H1057" i="1"/>
  <c r="G1057" i="1"/>
  <c r="D1057" i="1"/>
  <c r="C1057" i="1"/>
  <c r="C1056" i="1"/>
  <c r="H1055" i="1"/>
  <c r="G1055" i="1"/>
  <c r="D1055" i="1"/>
  <c r="C1055" i="1"/>
  <c r="H1054" i="1"/>
  <c r="D1054" i="1"/>
  <c r="G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C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D1028" i="1"/>
  <c r="C1028" i="1"/>
  <c r="H1028" i="1" s="1"/>
  <c r="G1027" i="1"/>
  <c r="D1027" i="1"/>
  <c r="C1027" i="1"/>
  <c r="H1027" i="1" s="1"/>
  <c r="G1026" i="1"/>
  <c r="D1026" i="1"/>
  <c r="C1026" i="1"/>
  <c r="H1026" i="1" s="1"/>
  <c r="G1025" i="1"/>
  <c r="D1025" i="1"/>
  <c r="C1025" i="1"/>
  <c r="H1025" i="1" s="1"/>
  <c r="G1024" i="1"/>
  <c r="D1024" i="1"/>
  <c r="C1024" i="1"/>
  <c r="H1024" i="1" s="1"/>
  <c r="D1023" i="1"/>
  <c r="C1023" i="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D1012" i="1"/>
  <c r="C1012" i="1"/>
  <c r="H1012" i="1" s="1"/>
  <c r="G1011" i="1"/>
  <c r="D1011" i="1"/>
  <c r="C1011" i="1"/>
  <c r="H1011" i="1" s="1"/>
  <c r="G1010" i="1"/>
  <c r="D1010" i="1"/>
  <c r="C1010" i="1"/>
  <c r="H1010" i="1" s="1"/>
  <c r="G1009" i="1"/>
  <c r="D1009" i="1"/>
  <c r="C1009" i="1"/>
  <c r="H1009" i="1" s="1"/>
  <c r="G1008" i="1"/>
  <c r="D1008" i="1"/>
  <c r="C1008" i="1"/>
  <c r="H1008" i="1" s="1"/>
  <c r="D1007" i="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89" i="1"/>
  <c r="D989" i="1"/>
  <c r="C989" i="1"/>
  <c r="H989" i="1" s="1"/>
  <c r="G988" i="1"/>
  <c r="D988" i="1"/>
  <c r="C988" i="1"/>
  <c r="H988" i="1" s="1"/>
  <c r="G987" i="1"/>
  <c r="D987" i="1"/>
  <c r="C987" i="1"/>
  <c r="H987" i="1" s="1"/>
  <c r="G986" i="1"/>
  <c r="D986" i="1"/>
  <c r="C986" i="1"/>
  <c r="H986"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H704" i="1"/>
  <c r="D704" i="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C648" i="1"/>
  <c r="H647" i="1"/>
  <c r="G647" i="1"/>
  <c r="D647" i="1"/>
  <c r="C647" i="1"/>
  <c r="H646" i="1"/>
  <c r="D646" i="1"/>
  <c r="C646" i="1"/>
  <c r="G646" i="1" s="1"/>
  <c r="H645" i="1"/>
  <c r="G645" i="1"/>
  <c r="D645" i="1"/>
  <c r="C645" i="1"/>
  <c r="H644" i="1"/>
  <c r="G644" i="1"/>
  <c r="D644" i="1"/>
  <c r="C644" i="1"/>
  <c r="H643" i="1"/>
  <c r="G643" i="1"/>
  <c r="D643" i="1"/>
  <c r="C643" i="1"/>
  <c r="H642" i="1"/>
  <c r="G642" i="1"/>
  <c r="D642" i="1"/>
  <c r="C642" i="1"/>
  <c r="H641" i="1"/>
  <c r="G641" i="1"/>
  <c r="D641" i="1"/>
  <c r="C641" i="1"/>
  <c r="D638" i="1"/>
  <c r="G632" i="1"/>
  <c r="D632" i="1"/>
  <c r="C632" i="1"/>
  <c r="H632" i="1" s="1"/>
  <c r="G631" i="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D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5" i="1"/>
  <c r="D415" i="1"/>
  <c r="C415" i="1"/>
  <c r="G415"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D159" i="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C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H648" i="1" l="1"/>
  <c r="E22" i="9"/>
  <c r="B22" i="9" s="1"/>
  <c r="G648" i="1"/>
  <c r="B275" i="9"/>
  <c r="F215" i="9"/>
  <c r="E32" i="9"/>
  <c r="E12" i="5"/>
  <c r="D990" i="1" s="1"/>
  <c r="H1023" i="1"/>
  <c r="G1062" i="1"/>
  <c r="G1061" i="1"/>
  <c r="G1028" i="1"/>
  <c r="G1023" i="1"/>
  <c r="C1007" i="1"/>
  <c r="G1012" i="1"/>
  <c r="E294" i="9"/>
  <c r="B215" i="9"/>
  <c r="E300" i="9"/>
  <c r="B300" i="9" s="1"/>
  <c r="E298" i="9"/>
  <c r="B298" i="9" s="1"/>
  <c r="G1064" i="1"/>
  <c r="G1056" i="1"/>
  <c r="H1056" i="1"/>
  <c r="E286" i="9"/>
  <c r="B286" i="9" s="1"/>
  <c r="F78" i="5"/>
  <c r="H1047" i="1"/>
  <c r="G1047" i="1"/>
  <c r="G1048" i="1"/>
  <c r="G1050" i="1"/>
  <c r="H706" i="1"/>
  <c r="G706" i="1"/>
  <c r="H714" i="1"/>
  <c r="G714" i="1"/>
  <c r="H722" i="1"/>
  <c r="G722" i="1"/>
  <c r="H734" i="1"/>
  <c r="G734" i="1"/>
  <c r="H740" i="1"/>
  <c r="G740" i="1"/>
  <c r="H746" i="1"/>
  <c r="G746" i="1"/>
  <c r="H752" i="1"/>
  <c r="G752" i="1"/>
  <c r="H758" i="1"/>
  <c r="G758" i="1"/>
  <c r="H764" i="1"/>
  <c r="G764" i="1"/>
  <c r="H770" i="1"/>
  <c r="G770" i="1"/>
  <c r="H776" i="1"/>
  <c r="G776" i="1"/>
  <c r="H782" i="1"/>
  <c r="G782" i="1"/>
  <c r="H788" i="1"/>
  <c r="G788" i="1"/>
  <c r="H794" i="1"/>
  <c r="G794" i="1"/>
  <c r="H800" i="1"/>
  <c r="G800" i="1"/>
  <c r="H808" i="1"/>
  <c r="G808" i="1"/>
  <c r="H814" i="1"/>
  <c r="G814" i="1"/>
  <c r="H824" i="1"/>
  <c r="G824" i="1"/>
  <c r="H834" i="1"/>
  <c r="G834" i="1"/>
  <c r="H844" i="1"/>
  <c r="G844" i="1"/>
  <c r="H852" i="1"/>
  <c r="G852" i="1"/>
  <c r="H862" i="1"/>
  <c r="G862" i="1"/>
  <c r="H870" i="1"/>
  <c r="G870" i="1"/>
  <c r="H876" i="1"/>
  <c r="G876" i="1"/>
  <c r="H886" i="1"/>
  <c r="G886" i="1"/>
  <c r="H894" i="1"/>
  <c r="G894" i="1"/>
  <c r="H902" i="1"/>
  <c r="G902" i="1"/>
  <c r="H910" i="1"/>
  <c r="G910" i="1"/>
  <c r="H916" i="1"/>
  <c r="G916" i="1"/>
  <c r="H922" i="1"/>
  <c r="G922" i="1"/>
  <c r="H932" i="1"/>
  <c r="G932" i="1"/>
  <c r="H942" i="1"/>
  <c r="G942" i="1"/>
  <c r="H948" i="1"/>
  <c r="G948" i="1"/>
  <c r="H954" i="1"/>
  <c r="G954" i="1"/>
  <c r="H964" i="1"/>
  <c r="G964" i="1"/>
  <c r="H976" i="1"/>
  <c r="G976" i="1"/>
  <c r="H1071" i="1"/>
  <c r="G1071" i="1"/>
  <c r="H1079" i="1"/>
  <c r="G1079" i="1"/>
  <c r="H1089" i="1"/>
  <c r="G1089" i="1"/>
  <c r="H1099" i="1"/>
  <c r="G1099" i="1"/>
  <c r="H1107" i="1"/>
  <c r="G1107" i="1"/>
  <c r="H1117" i="1"/>
  <c r="G1117" i="1"/>
  <c r="G1155" i="1"/>
  <c r="H1155" i="1"/>
  <c r="G1157" i="1"/>
  <c r="H1157" i="1"/>
  <c r="G1159" i="1"/>
  <c r="H1159" i="1"/>
  <c r="G1161" i="1"/>
  <c r="H1161" i="1"/>
  <c r="G1163" i="1"/>
  <c r="H1163" i="1"/>
  <c r="G1165" i="1"/>
  <c r="H1165" i="1"/>
  <c r="G1169" i="1"/>
  <c r="H1169" i="1"/>
  <c r="G1171" i="1"/>
  <c r="H1171" i="1"/>
  <c r="G1180" i="1"/>
  <c r="H1180" i="1"/>
  <c r="G1196" i="1"/>
  <c r="H1196" i="1"/>
  <c r="G1212" i="1"/>
  <c r="H1212" i="1"/>
  <c r="H708" i="1"/>
  <c r="G708" i="1"/>
  <c r="H712" i="1"/>
  <c r="G712" i="1"/>
  <c r="H718" i="1"/>
  <c r="G718" i="1"/>
  <c r="H726" i="1"/>
  <c r="G726" i="1"/>
  <c r="H730" i="1"/>
  <c r="G730" i="1"/>
  <c r="H738" i="1"/>
  <c r="G738" i="1"/>
  <c r="H744" i="1"/>
  <c r="G744" i="1"/>
  <c r="H750" i="1"/>
  <c r="G750" i="1"/>
  <c r="H756" i="1"/>
  <c r="G756" i="1"/>
  <c r="H762" i="1"/>
  <c r="G762" i="1"/>
  <c r="H768" i="1"/>
  <c r="G768" i="1"/>
  <c r="H772" i="1"/>
  <c r="G772" i="1"/>
  <c r="H778" i="1"/>
  <c r="G778" i="1"/>
  <c r="H784" i="1"/>
  <c r="G784" i="1"/>
  <c r="H790" i="1"/>
  <c r="G790" i="1"/>
  <c r="H796" i="1"/>
  <c r="G796" i="1"/>
  <c r="H802" i="1"/>
  <c r="G802" i="1"/>
  <c r="H806" i="1"/>
  <c r="G806" i="1"/>
  <c r="H812" i="1"/>
  <c r="G812" i="1"/>
  <c r="H818" i="1"/>
  <c r="G818" i="1"/>
  <c r="H820" i="1"/>
  <c r="G820" i="1"/>
  <c r="H826" i="1"/>
  <c r="G826" i="1"/>
  <c r="H830" i="1"/>
  <c r="G830" i="1"/>
  <c r="H836" i="1"/>
  <c r="G836" i="1"/>
  <c r="H840" i="1"/>
  <c r="G840" i="1"/>
  <c r="H846" i="1"/>
  <c r="G846" i="1"/>
  <c r="H850" i="1"/>
  <c r="G850" i="1"/>
  <c r="H856" i="1"/>
  <c r="G856" i="1"/>
  <c r="H858" i="1"/>
  <c r="G858" i="1"/>
  <c r="H864" i="1"/>
  <c r="G864" i="1"/>
  <c r="H868" i="1"/>
  <c r="G868" i="1"/>
  <c r="H874" i="1"/>
  <c r="G874" i="1"/>
  <c r="H880" i="1"/>
  <c r="G880" i="1"/>
  <c r="H884" i="1"/>
  <c r="G884" i="1"/>
  <c r="H890" i="1"/>
  <c r="G890" i="1"/>
  <c r="H898" i="1"/>
  <c r="G898" i="1"/>
  <c r="H904" i="1"/>
  <c r="G904" i="1"/>
  <c r="H908" i="1"/>
  <c r="G908" i="1"/>
  <c r="H912" i="1"/>
  <c r="G912" i="1"/>
  <c r="H918" i="1"/>
  <c r="G918" i="1"/>
  <c r="H924" i="1"/>
  <c r="G924" i="1"/>
  <c r="H928" i="1"/>
  <c r="G928" i="1"/>
  <c r="H934" i="1"/>
  <c r="G934" i="1"/>
  <c r="H938" i="1"/>
  <c r="G938" i="1"/>
  <c r="H946" i="1"/>
  <c r="G946" i="1"/>
  <c r="H950" i="1"/>
  <c r="G950" i="1"/>
  <c r="H956" i="1"/>
  <c r="G956" i="1"/>
  <c r="H962" i="1"/>
  <c r="G962" i="1"/>
  <c r="H968" i="1"/>
  <c r="G968" i="1"/>
  <c r="H970" i="1"/>
  <c r="G970" i="1"/>
  <c r="H974" i="1"/>
  <c r="G974" i="1"/>
  <c r="H982" i="1"/>
  <c r="G982" i="1"/>
  <c r="H1069" i="1"/>
  <c r="G1069" i="1"/>
  <c r="H1075" i="1"/>
  <c r="G1075" i="1"/>
  <c r="H1081" i="1"/>
  <c r="G1081" i="1"/>
  <c r="H1087" i="1"/>
  <c r="G1087" i="1"/>
  <c r="H1093" i="1"/>
  <c r="G1093" i="1"/>
  <c r="H1097" i="1"/>
  <c r="G1097" i="1"/>
  <c r="H1105" i="1"/>
  <c r="G1105" i="1"/>
  <c r="H1111" i="1"/>
  <c r="G1111" i="1"/>
  <c r="H1115" i="1"/>
  <c r="G1115" i="1"/>
  <c r="H1121" i="1"/>
  <c r="G1121" i="1"/>
  <c r="H1123" i="1"/>
  <c r="G1123" i="1"/>
  <c r="H1144" i="1"/>
  <c r="G1144"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32" i="1"/>
  <c r="G1132" i="1"/>
  <c r="H1140" i="1"/>
  <c r="G1140" i="1"/>
  <c r="G1148" i="1"/>
  <c r="H1148" i="1"/>
  <c r="G1150" i="1"/>
  <c r="H1150" i="1"/>
  <c r="H710" i="1"/>
  <c r="G710" i="1"/>
  <c r="H716" i="1"/>
  <c r="G716" i="1"/>
  <c r="H720" i="1"/>
  <c r="G720" i="1"/>
  <c r="H724" i="1"/>
  <c r="G724" i="1"/>
  <c r="H728" i="1"/>
  <c r="G728" i="1"/>
  <c r="H732" i="1"/>
  <c r="G732" i="1"/>
  <c r="H736" i="1"/>
  <c r="G736" i="1"/>
  <c r="H742" i="1"/>
  <c r="G742" i="1"/>
  <c r="H748" i="1"/>
  <c r="G748" i="1"/>
  <c r="H754" i="1"/>
  <c r="G754" i="1"/>
  <c r="H760" i="1"/>
  <c r="G760" i="1"/>
  <c r="H766" i="1"/>
  <c r="G766" i="1"/>
  <c r="H774" i="1"/>
  <c r="G774" i="1"/>
  <c r="H780" i="1"/>
  <c r="G780" i="1"/>
  <c r="H786" i="1"/>
  <c r="G786" i="1"/>
  <c r="H792" i="1"/>
  <c r="G792" i="1"/>
  <c r="H798" i="1"/>
  <c r="G798" i="1"/>
  <c r="H804" i="1"/>
  <c r="G804" i="1"/>
  <c r="H810" i="1"/>
  <c r="G810" i="1"/>
  <c r="H816" i="1"/>
  <c r="G816" i="1"/>
  <c r="H822" i="1"/>
  <c r="G822" i="1"/>
  <c r="H828" i="1"/>
  <c r="G828" i="1"/>
  <c r="H832" i="1"/>
  <c r="G832" i="1"/>
  <c r="H838" i="1"/>
  <c r="G838" i="1"/>
  <c r="H842" i="1"/>
  <c r="G842" i="1"/>
  <c r="H848" i="1"/>
  <c r="G848" i="1"/>
  <c r="H854" i="1"/>
  <c r="G854" i="1"/>
  <c r="H860" i="1"/>
  <c r="G860" i="1"/>
  <c r="H866" i="1"/>
  <c r="G866" i="1"/>
  <c r="H872" i="1"/>
  <c r="G872" i="1"/>
  <c r="H878" i="1"/>
  <c r="G878" i="1"/>
  <c r="H882" i="1"/>
  <c r="G882" i="1"/>
  <c r="H888" i="1"/>
  <c r="G888" i="1"/>
  <c r="H892" i="1"/>
  <c r="G892" i="1"/>
  <c r="H896" i="1"/>
  <c r="G896" i="1"/>
  <c r="H900" i="1"/>
  <c r="G900" i="1"/>
  <c r="H906" i="1"/>
  <c r="G906" i="1"/>
  <c r="H914" i="1"/>
  <c r="G914" i="1"/>
  <c r="H920" i="1"/>
  <c r="G920" i="1"/>
  <c r="H926" i="1"/>
  <c r="G926" i="1"/>
  <c r="H930" i="1"/>
  <c r="G930" i="1"/>
  <c r="H936" i="1"/>
  <c r="G936" i="1"/>
  <c r="H940" i="1"/>
  <c r="G940" i="1"/>
  <c r="H944" i="1"/>
  <c r="G944" i="1"/>
  <c r="H952" i="1"/>
  <c r="G952" i="1"/>
  <c r="H958" i="1"/>
  <c r="G958" i="1"/>
  <c r="H960" i="1"/>
  <c r="G960" i="1"/>
  <c r="H966" i="1"/>
  <c r="G966" i="1"/>
  <c r="H972" i="1"/>
  <c r="G972" i="1"/>
  <c r="H978" i="1"/>
  <c r="G978" i="1"/>
  <c r="H980" i="1"/>
  <c r="G980" i="1"/>
  <c r="H1067" i="1"/>
  <c r="G1067" i="1"/>
  <c r="H1073" i="1"/>
  <c r="G1073" i="1"/>
  <c r="H1077" i="1"/>
  <c r="G1077" i="1"/>
  <c r="H1083" i="1"/>
  <c r="G1083" i="1"/>
  <c r="H1085" i="1"/>
  <c r="G1085" i="1"/>
  <c r="H1091" i="1"/>
  <c r="G1091" i="1"/>
  <c r="H1095" i="1"/>
  <c r="G1095" i="1"/>
  <c r="H1101" i="1"/>
  <c r="G1101" i="1"/>
  <c r="H1103" i="1"/>
  <c r="G1103" i="1"/>
  <c r="H1109" i="1"/>
  <c r="G1109" i="1"/>
  <c r="H1113" i="1"/>
  <c r="G1113" i="1"/>
  <c r="H1119" i="1"/>
  <c r="G1119" i="1"/>
  <c r="H1128" i="1"/>
  <c r="G1128" i="1"/>
  <c r="H1136" i="1"/>
  <c r="G1136" i="1"/>
  <c r="G1125" i="1"/>
  <c r="G1129" i="1"/>
  <c r="G1133" i="1"/>
  <c r="G1137" i="1"/>
  <c r="G1141" i="1"/>
  <c r="G1145" i="1"/>
  <c r="G1184" i="1"/>
  <c r="H1184" i="1"/>
  <c r="G1200" i="1"/>
  <c r="H1200" i="1"/>
  <c r="H1219" i="1"/>
  <c r="G1219" i="1"/>
  <c r="H1221" i="1"/>
  <c r="G1221" i="1"/>
  <c r="H1223" i="1"/>
  <c r="G1223" i="1"/>
  <c r="H1225" i="1"/>
  <c r="G1225" i="1"/>
  <c r="H1227" i="1"/>
  <c r="G1227" i="1"/>
  <c r="H1229" i="1"/>
  <c r="G1229" i="1"/>
  <c r="H1231" i="1"/>
  <c r="G1231" i="1"/>
  <c r="H1233" i="1"/>
  <c r="G1233" i="1"/>
  <c r="H1235" i="1"/>
  <c r="G1235" i="1"/>
  <c r="H1237" i="1"/>
  <c r="G1237" i="1"/>
  <c r="H1239" i="1"/>
  <c r="G1239" i="1"/>
  <c r="G1149" i="1"/>
  <c r="H1149" i="1"/>
  <c r="G1151" i="1"/>
  <c r="H1151" i="1"/>
  <c r="G1154" i="1"/>
  <c r="H1154" i="1"/>
  <c r="G1156" i="1"/>
  <c r="H1156" i="1"/>
  <c r="G1158" i="1"/>
  <c r="H1158" i="1"/>
  <c r="G1160" i="1"/>
  <c r="H1160" i="1"/>
  <c r="G1162" i="1"/>
  <c r="H1162" i="1"/>
  <c r="G1164" i="1"/>
  <c r="H1164" i="1"/>
  <c r="G1166" i="1"/>
  <c r="H1166" i="1"/>
  <c r="G1168" i="1"/>
  <c r="H1168" i="1"/>
  <c r="G1170" i="1"/>
  <c r="H1170" i="1"/>
  <c r="G1172" i="1"/>
  <c r="H1172" i="1"/>
  <c r="G1188" i="1"/>
  <c r="H1188" i="1"/>
  <c r="G1204" i="1"/>
  <c r="H1204" i="1"/>
  <c r="G1176" i="1"/>
  <c r="H1176" i="1"/>
  <c r="G1192" i="1"/>
  <c r="H1192" i="1"/>
  <c r="G1208" i="1"/>
  <c r="H1208" i="1"/>
  <c r="G1216" i="1"/>
  <c r="H1216" i="1"/>
  <c r="G1173" i="1"/>
  <c r="G1177" i="1"/>
  <c r="G1181" i="1"/>
  <c r="G1185" i="1"/>
  <c r="G1189" i="1"/>
  <c r="G1193" i="1"/>
  <c r="G1197" i="1"/>
  <c r="G1201" i="1"/>
  <c r="G1205" i="1"/>
  <c r="G1209" i="1"/>
  <c r="G1213" i="1"/>
  <c r="G1217" i="1"/>
  <c r="H1331" i="1"/>
  <c r="G1331" i="1"/>
  <c r="H1333" i="1"/>
  <c r="G1333" i="1"/>
  <c r="H1335" i="1"/>
  <c r="G1335" i="1"/>
  <c r="H1337" i="1"/>
  <c r="G1337" i="1"/>
  <c r="H1339" i="1"/>
  <c r="G1339" i="1"/>
  <c r="H1341" i="1"/>
  <c r="G1341" i="1"/>
  <c r="H1343" i="1"/>
  <c r="G1343" i="1"/>
  <c r="H1345" i="1"/>
  <c r="G1345" i="1"/>
  <c r="H1347" i="1"/>
  <c r="G1347" i="1"/>
  <c r="F7" i="4"/>
  <c r="D6" i="4"/>
  <c r="F253" i="4"/>
  <c r="D252" i="4"/>
  <c r="F114" i="6"/>
  <c r="H27" i="3"/>
  <c r="I1471"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7" i="1"/>
  <c r="G1437" i="1"/>
  <c r="H1439" i="1"/>
  <c r="G1439" i="1"/>
  <c r="I1439" i="1" s="1"/>
  <c r="J1448" i="1"/>
  <c r="H1448" i="1"/>
  <c r="G1448" i="1"/>
  <c r="I1448" i="1" s="1"/>
  <c r="F196" i="4"/>
  <c r="F397" i="4"/>
  <c r="D396" i="4"/>
  <c r="E528" i="4"/>
  <c r="F587" i="4"/>
  <c r="D580" i="4"/>
  <c r="F69" i="5"/>
  <c r="F239" i="5"/>
  <c r="D238" i="5"/>
  <c r="F36" i="6"/>
  <c r="D35" i="6"/>
  <c r="F99" i="6"/>
  <c r="D89" i="6"/>
  <c r="H1173" i="1"/>
  <c r="G1175" i="1"/>
  <c r="H1177" i="1"/>
  <c r="G1179" i="1"/>
  <c r="H1181" i="1"/>
  <c r="G1183" i="1"/>
  <c r="H1185" i="1"/>
  <c r="G1187" i="1"/>
  <c r="H1189" i="1"/>
  <c r="G1191" i="1"/>
  <c r="H1193" i="1"/>
  <c r="G1195" i="1"/>
  <c r="H1197" i="1"/>
  <c r="G1199" i="1"/>
  <c r="H1201" i="1"/>
  <c r="G1203" i="1"/>
  <c r="H1205" i="1"/>
  <c r="G1207" i="1"/>
  <c r="H1209" i="1"/>
  <c r="G1211" i="1"/>
  <c r="H1213" i="1"/>
  <c r="H1217" i="1"/>
  <c r="C1330" i="1"/>
  <c r="H1332" i="1"/>
  <c r="G1332" i="1"/>
  <c r="H1334" i="1"/>
  <c r="G1334" i="1"/>
  <c r="H1336" i="1"/>
  <c r="G1336" i="1"/>
  <c r="H1338" i="1"/>
  <c r="G1338" i="1"/>
  <c r="H1340" i="1"/>
  <c r="G1340" i="1"/>
  <c r="H1342" i="1"/>
  <c r="G1342" i="1"/>
  <c r="H1344" i="1"/>
  <c r="G1344" i="1"/>
  <c r="H1346" i="1"/>
  <c r="G1346" i="1"/>
  <c r="H1348" i="1"/>
  <c r="G1348" i="1"/>
  <c r="F106" i="4"/>
  <c r="F225" i="4"/>
  <c r="D224" i="4"/>
  <c r="D644" i="4"/>
  <c r="F417" i="4"/>
  <c r="G311" i="9"/>
  <c r="E311" i="9" s="1"/>
  <c r="B311" i="9" s="1"/>
  <c r="F206" i="5"/>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8" i="1"/>
  <c r="G1438" i="1"/>
  <c r="J1439" i="1"/>
  <c r="H1442" i="1"/>
  <c r="G1449" i="1"/>
  <c r="H1449" i="1"/>
  <c r="E151" i="4"/>
  <c r="E298" i="4"/>
  <c r="F421" i="4"/>
  <c r="F516" i="4"/>
  <c r="D515" i="4"/>
  <c r="H143" i="9"/>
  <c r="E143" i="9" s="1"/>
  <c r="B143" i="9" s="1"/>
  <c r="E593" i="4"/>
  <c r="D587" i="1" s="1"/>
  <c r="F135" i="5"/>
  <c r="D134" i="5"/>
  <c r="F130" i="6"/>
  <c r="D129" i="6"/>
  <c r="J1440" i="1"/>
  <c r="H1441" i="1"/>
  <c r="I1441" i="1" s="1"/>
  <c r="J1444" i="1"/>
  <c r="G1447" i="1"/>
  <c r="F351" i="4"/>
  <c r="G208" i="9"/>
  <c r="E208" i="9" s="1"/>
  <c r="B208" i="9" s="1"/>
  <c r="G200" i="9"/>
  <c r="E200" i="9" s="1"/>
  <c r="B200" i="9" s="1"/>
  <c r="F626" i="4"/>
  <c r="E643" i="4"/>
  <c r="D637" i="1" s="1"/>
  <c r="F13" i="5"/>
  <c r="D12" i="5"/>
  <c r="G308" i="9"/>
  <c r="E308" i="9" s="1"/>
  <c r="B308" i="9" s="1"/>
  <c r="F177" i="5"/>
  <c r="D176" i="5"/>
  <c r="E35" i="6"/>
  <c r="E27" i="9"/>
  <c r="B27" i="9" s="1"/>
  <c r="E35" i="9"/>
  <c r="B35" i="9" s="1"/>
  <c r="E43" i="9"/>
  <c r="B43" i="9" s="1"/>
  <c r="E51" i="9"/>
  <c r="B51" i="9" s="1"/>
  <c r="E59" i="9"/>
  <c r="B59" i="9" s="1"/>
  <c r="E67" i="9"/>
  <c r="B67" i="9" s="1"/>
  <c r="E75" i="9"/>
  <c r="B75" i="9" s="1"/>
  <c r="E83" i="9"/>
  <c r="B83" i="9" s="1"/>
  <c r="E91" i="9"/>
  <c r="B91" i="9" s="1"/>
  <c r="G212" i="9"/>
  <c r="E212" i="9" s="1"/>
  <c r="B212" i="9" s="1"/>
  <c r="J1445" i="1"/>
  <c r="H1446" i="1"/>
  <c r="I1446" i="1" s="1"/>
  <c r="J1446" i="1"/>
  <c r="H1447" i="1"/>
  <c r="G1451" i="1"/>
  <c r="I1451" i="1" s="1"/>
  <c r="J1451" i="1"/>
  <c r="G206" i="9"/>
  <c r="E206" i="9" s="1"/>
  <c r="B206" i="9" s="1"/>
  <c r="E50" i="4"/>
  <c r="D46" i="1" s="1"/>
  <c r="E82" i="4"/>
  <c r="D78" i="1" s="1"/>
  <c r="E124" i="4"/>
  <c r="D120" i="1" s="1"/>
  <c r="H120" i="1" s="1"/>
  <c r="H21" i="9"/>
  <c r="G21" i="9"/>
  <c r="D263" i="4"/>
  <c r="F364" i="4"/>
  <c r="D363" i="4"/>
  <c r="D643" i="4"/>
  <c r="F416" i="4"/>
  <c r="F485" i="4"/>
  <c r="D484" i="4"/>
  <c r="D529" i="4"/>
  <c r="D567" i="4"/>
  <c r="G316" i="9"/>
  <c r="E316" i="9" s="1"/>
  <c r="H1535" i="1"/>
  <c r="G1535" i="1"/>
  <c r="H1555" i="1"/>
  <c r="G1555" i="1"/>
  <c r="G1576" i="1"/>
  <c r="H1576" i="1"/>
  <c r="G1442" i="1"/>
  <c r="I1442" i="1" s="1"/>
  <c r="J1442" i="1"/>
  <c r="I1450" i="1"/>
  <c r="D50" i="4"/>
  <c r="D82" i="4"/>
  <c r="D163" i="4"/>
  <c r="F210" i="4"/>
  <c r="F312" i="4"/>
  <c r="D311" i="4"/>
  <c r="E363" i="4"/>
  <c r="D358" i="1" s="1"/>
  <c r="G198" i="9"/>
  <c r="E198" i="9" s="1"/>
  <c r="B198" i="9" s="1"/>
  <c r="G188" i="9"/>
  <c r="E188" i="9" s="1"/>
  <c r="B188" i="9" s="1"/>
  <c r="F422" i="4"/>
  <c r="G210" i="9"/>
  <c r="E210" i="9" s="1"/>
  <c r="B210" i="9" s="1"/>
  <c r="G202" i="9"/>
  <c r="E202" i="9" s="1"/>
  <c r="B202" i="9" s="1"/>
  <c r="G194" i="9"/>
  <c r="E194" i="9" s="1"/>
  <c r="B194" i="9" s="1"/>
  <c r="F473" i="4"/>
  <c r="D472" i="4"/>
  <c r="E484" i="4"/>
  <c r="D478" i="1" s="1"/>
  <c r="D593" i="4"/>
  <c r="D141" i="6"/>
  <c r="F5" i="6"/>
  <c r="H1499" i="1"/>
  <c r="G1499" i="1"/>
  <c r="H1519" i="1"/>
  <c r="G1519" i="1"/>
  <c r="E23" i="9"/>
  <c r="B23" i="9" s="1"/>
  <c r="E31" i="9"/>
  <c r="B31" i="9" s="1"/>
  <c r="E39" i="9"/>
  <c r="B39" i="9" s="1"/>
  <c r="E47" i="9"/>
  <c r="B47" i="9" s="1"/>
  <c r="E55" i="9"/>
  <c r="B55" i="9" s="1"/>
  <c r="E63" i="9"/>
  <c r="B63" i="9" s="1"/>
  <c r="E71" i="9"/>
  <c r="B71" i="9" s="1"/>
  <c r="E79" i="9"/>
  <c r="B79" i="9" s="1"/>
  <c r="E87" i="9"/>
  <c r="B87" i="9" s="1"/>
  <c r="E95" i="9"/>
  <c r="B95" i="9" s="1"/>
  <c r="G196" i="9"/>
  <c r="E196" i="9" s="1"/>
  <c r="B196" i="9" s="1"/>
  <c r="G291" i="9"/>
  <c r="E291" i="9" s="1"/>
  <c r="B291" i="9" s="1"/>
  <c r="D146" i="5"/>
  <c r="F149" i="5"/>
  <c r="F191" i="5"/>
  <c r="D190" i="5"/>
  <c r="D1454" i="1"/>
  <c r="E22" i="7"/>
  <c r="C1470" i="1"/>
  <c r="D38" i="7"/>
  <c r="C1481" i="1"/>
  <c r="D42" i="8"/>
  <c r="H1501" i="1"/>
  <c r="G1501" i="1"/>
  <c r="B158" i="9"/>
  <c r="G162" i="9"/>
  <c r="E162" i="9" s="1"/>
  <c r="B162" i="9" s="1"/>
  <c r="G168" i="9"/>
  <c r="E168" i="9" s="1"/>
  <c r="B168" i="9" s="1"/>
  <c r="G172" i="9"/>
  <c r="E172" i="9" s="1"/>
  <c r="B172" i="9" s="1"/>
  <c r="G176" i="9"/>
  <c r="E176" i="9" s="1"/>
  <c r="B176" i="9" s="1"/>
  <c r="G184" i="9"/>
  <c r="E184" i="9" s="1"/>
  <c r="B184" i="9" s="1"/>
  <c r="B214" i="9"/>
  <c r="E7" i="5"/>
  <c r="G290" i="9"/>
  <c r="E290" i="9" s="1"/>
  <c r="B290" i="9" s="1"/>
  <c r="F88" i="5"/>
  <c r="D87" i="5"/>
  <c r="D68" i="5" s="1"/>
  <c r="E5" i="7"/>
  <c r="G1461" i="1"/>
  <c r="H1461" i="1"/>
  <c r="C1530" i="1"/>
  <c r="D49" i="8"/>
  <c r="C1524" i="1" s="1"/>
  <c r="G1550" i="1"/>
  <c r="H1550" i="1"/>
  <c r="G1570" i="1"/>
  <c r="H1570" i="1"/>
  <c r="B24"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E156" i="9"/>
  <c r="B156" i="9" s="1"/>
  <c r="B238" i="9"/>
  <c r="H1483" i="1"/>
  <c r="G1483" i="1"/>
  <c r="H1511" i="1"/>
  <c r="G1511" i="1"/>
  <c r="G1540" i="1"/>
  <c r="H1540" i="1"/>
  <c r="H1560" i="1"/>
  <c r="G1560" i="1"/>
  <c r="G279" i="9"/>
  <c r="E279" i="9" s="1"/>
  <c r="B279" i="9" s="1"/>
  <c r="G280" i="9"/>
  <c r="E280" i="9" s="1"/>
  <c r="B280" i="9" s="1"/>
  <c r="G281" i="9"/>
  <c r="E281" i="9" s="1"/>
  <c r="B281" i="9" s="1"/>
  <c r="G166" i="9"/>
  <c r="H165" i="9"/>
  <c r="M213" i="9"/>
  <c r="I10" i="9"/>
  <c r="G161" i="9"/>
  <c r="E161" i="9" s="1"/>
  <c r="B161" i="9" s="1"/>
  <c r="G165" i="9"/>
  <c r="H166"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19" i="9"/>
  <c r="B227" i="9"/>
  <c r="B235" i="9"/>
  <c r="B243" i="9"/>
  <c r="E87" i="5"/>
  <c r="D1065" i="1" s="1"/>
  <c r="E176" i="5"/>
  <c r="G1454" i="1"/>
  <c r="H1454" i="1"/>
  <c r="H1475" i="1"/>
  <c r="G1475" i="1"/>
  <c r="G1493" i="1"/>
  <c r="H1493" i="1"/>
  <c r="G1525" i="1"/>
  <c r="H1525" i="1"/>
  <c r="G1545" i="1"/>
  <c r="H1545" i="1"/>
  <c r="H1565" i="1"/>
  <c r="G1565" i="1"/>
  <c r="G164" i="9"/>
  <c r="E164" i="9" s="1"/>
  <c r="B164" i="9" s="1"/>
  <c r="G170" i="9"/>
  <c r="E170" i="9" s="1"/>
  <c r="B170" i="9" s="1"/>
  <c r="G174" i="9"/>
  <c r="E174" i="9" s="1"/>
  <c r="B174" i="9" s="1"/>
  <c r="G178" i="9"/>
  <c r="E178" i="9" s="1"/>
  <c r="B178" i="9" s="1"/>
  <c r="G182" i="9"/>
  <c r="E182" i="9" s="1"/>
  <c r="B182" i="9" s="1"/>
  <c r="G186" i="9"/>
  <c r="E186" i="9" s="1"/>
  <c r="B186" i="9" s="1"/>
  <c r="G190" i="9"/>
  <c r="E190" i="9" s="1"/>
  <c r="B190"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3" i="9"/>
  <c r="F220" i="9"/>
  <c r="B220" i="9" s="1"/>
  <c r="F228" i="9"/>
  <c r="B228" i="9" s="1"/>
  <c r="F236" i="9"/>
  <c r="B236" i="9" s="1"/>
  <c r="F244" i="9"/>
  <c r="B244" i="9" s="1"/>
  <c r="E305" i="9"/>
  <c r="B305" i="9" s="1"/>
  <c r="E301" i="9"/>
  <c r="B301" i="9" s="1"/>
  <c r="E297" i="9"/>
  <c r="B297" i="9" s="1"/>
  <c r="E293" i="9"/>
  <c r="B293" i="9" s="1"/>
  <c r="B287" i="9"/>
  <c r="F270" i="9"/>
  <c r="B270" i="9" s="1"/>
  <c r="F266" i="9"/>
  <c r="B266" i="9" s="1"/>
  <c r="F262" i="9"/>
  <c r="B262" i="9" s="1"/>
  <c r="F258" i="9"/>
  <c r="B258" i="9" s="1"/>
  <c r="B252" i="9"/>
  <c r="E309" i="9"/>
  <c r="B309" i="9" s="1"/>
  <c r="B306" i="9"/>
  <c r="B302" i="9"/>
  <c r="B294" i="9"/>
  <c r="E289" i="9"/>
  <c r="B289" i="9" s="1"/>
  <c r="F250" i="9"/>
  <c r="B250" i="9" s="1"/>
  <c r="B246" i="9"/>
  <c r="B249" i="9"/>
  <c r="I1473" i="1"/>
  <c r="I1458" i="1"/>
  <c r="G1563" i="1"/>
  <c r="H1558" i="1"/>
  <c r="G1552" i="1"/>
  <c r="G1547" i="1"/>
  <c r="H1522" i="1"/>
  <c r="G1496" i="1"/>
  <c r="H1494" i="1"/>
  <c r="H1474" i="1"/>
  <c r="I1474" i="1" s="1"/>
  <c r="J1473" i="1"/>
  <c r="H1473" i="1"/>
  <c r="G1467" i="1"/>
  <c r="H1466" i="1"/>
  <c r="I1466" i="1" s="1"/>
  <c r="J1465" i="1"/>
  <c r="H1465" i="1"/>
  <c r="I1465" i="1" s="1"/>
  <c r="H1462" i="1"/>
  <c r="G1462" i="1"/>
  <c r="I1462" i="1" s="1"/>
  <c r="G1460" i="1"/>
  <c r="I1460" i="1" s="1"/>
  <c r="H1459" i="1"/>
  <c r="H1458" i="1"/>
  <c r="G1456" i="1"/>
  <c r="I1456" i="1" s="1"/>
  <c r="H1455" i="1"/>
  <c r="H1572" i="1"/>
  <c r="H1562" i="1"/>
  <c r="H1544" i="1"/>
  <c r="H1536" i="1"/>
  <c r="H1528" i="1"/>
  <c r="G1523" i="1"/>
  <c r="H1516" i="1"/>
  <c r="H1508" i="1"/>
  <c r="H1498" i="1"/>
  <c r="G1495" i="1"/>
  <c r="G1479" i="1"/>
  <c r="I1479" i="1" s="1"/>
  <c r="H1472" i="1"/>
  <c r="H1471" i="1"/>
  <c r="H1468" i="1"/>
  <c r="H1467" i="1"/>
  <c r="G1459" i="1"/>
  <c r="G1455" i="1"/>
  <c r="I1455" i="1" s="1"/>
  <c r="H1578" i="1"/>
  <c r="G1575" i="1"/>
  <c r="G1567" i="1"/>
  <c r="H1542" i="1"/>
  <c r="G1539" i="1"/>
  <c r="H1534" i="1"/>
  <c r="G1531" i="1"/>
  <c r="H1526" i="1"/>
  <c r="H1514" i="1"/>
  <c r="H1506" i="1"/>
  <c r="G1503" i="1"/>
  <c r="G1478" i="1"/>
  <c r="I1478" i="1" s="1"/>
  <c r="G1472" i="1"/>
  <c r="I1472" i="1" s="1"/>
  <c r="G1468" i="1"/>
  <c r="I1468" i="1" s="1"/>
  <c r="F213" i="9" l="1"/>
  <c r="B213" i="9" s="1"/>
  <c r="E21" i="9"/>
  <c r="H1007" i="1"/>
  <c r="G1007" i="1"/>
  <c r="H21" i="3"/>
  <c r="C1046" i="1"/>
  <c r="C1517" i="1"/>
  <c r="I34" i="3"/>
  <c r="E315" i="9"/>
  <c r="I10" i="3" s="1"/>
  <c r="B316" i="9"/>
  <c r="H22" i="3"/>
  <c r="F176" i="5"/>
  <c r="C1153" i="1"/>
  <c r="F6" i="4"/>
  <c r="H16" i="3"/>
  <c r="C2" i="1"/>
  <c r="I1467" i="1"/>
  <c r="H1524" i="1"/>
  <c r="G1524" i="1"/>
  <c r="I29" i="3"/>
  <c r="D1436" i="1"/>
  <c r="D1453" i="1"/>
  <c r="I30" i="3"/>
  <c r="H28" i="3"/>
  <c r="C1435" i="1"/>
  <c r="F472" i="4"/>
  <c r="C466" i="1"/>
  <c r="F163" i="4"/>
  <c r="D151" i="4"/>
  <c r="C159" i="1"/>
  <c r="D43" i="8"/>
  <c r="F567" i="4"/>
  <c r="C561" i="1"/>
  <c r="F263" i="4"/>
  <c r="C259" i="1"/>
  <c r="F134" i="5"/>
  <c r="C1112" i="1"/>
  <c r="F515" i="4"/>
  <c r="C509" i="1"/>
  <c r="E350" i="4"/>
  <c r="F224" i="4"/>
  <c r="C220" i="1"/>
  <c r="F35" i="6"/>
  <c r="H25" i="3"/>
  <c r="C1329" i="1"/>
  <c r="D522" i="1"/>
  <c r="F252" i="4"/>
  <c r="C248" i="1"/>
  <c r="E6" i="4"/>
  <c r="E166" i="9"/>
  <c r="B166" i="9" s="1"/>
  <c r="G1530" i="1"/>
  <c r="H1530" i="1"/>
  <c r="F87" i="5"/>
  <c r="C1065" i="1"/>
  <c r="H1481" i="1"/>
  <c r="G1481" i="1"/>
  <c r="F146" i="5"/>
  <c r="C1124" i="1"/>
  <c r="F311" i="4"/>
  <c r="D298" i="4"/>
  <c r="D412" i="4" s="1"/>
  <c r="C306" i="1"/>
  <c r="F82" i="4"/>
  <c r="C78" i="1"/>
  <c r="D528" i="4"/>
  <c r="F529" i="4"/>
  <c r="C523" i="1"/>
  <c r="F643" i="4"/>
  <c r="C637" i="1"/>
  <c r="B21" i="9"/>
  <c r="I25" i="3"/>
  <c r="D1329" i="1"/>
  <c r="E407" i="4"/>
  <c r="D402" i="1" s="1"/>
  <c r="D293" i="1"/>
  <c r="I1449" i="1"/>
  <c r="F396" i="4"/>
  <c r="C391" i="1"/>
  <c r="H1470" i="1"/>
  <c r="G1470" i="1"/>
  <c r="F12" i="5"/>
  <c r="D7" i="5"/>
  <c r="C990" i="1"/>
  <c r="F644" i="4"/>
  <c r="C638" i="1"/>
  <c r="H1330" i="1"/>
  <c r="G1330" i="1"/>
  <c r="E420" i="4"/>
  <c r="E636" i="4" s="1"/>
  <c r="D630" i="1" s="1"/>
  <c r="E175" i="5"/>
  <c r="D1152" i="1" s="1"/>
  <c r="I22" i="3"/>
  <c r="H19" i="9"/>
  <c r="E19" i="9" s="1"/>
  <c r="B19" i="9" s="1"/>
  <c r="D1153" i="1"/>
  <c r="I20" i="3"/>
  <c r="D985" i="1"/>
  <c r="I1459" i="1"/>
  <c r="E165" i="9"/>
  <c r="B165" i="9" s="1"/>
  <c r="C1469" i="1"/>
  <c r="H31" i="3"/>
  <c r="G310" i="9"/>
  <c r="E310" i="9" s="1"/>
  <c r="B310" i="9" s="1"/>
  <c r="F190" i="5"/>
  <c r="C1167" i="1"/>
  <c r="F593" i="4"/>
  <c r="C587" i="1"/>
  <c r="F50" i="4"/>
  <c r="C46" i="1"/>
  <c r="F484" i="4"/>
  <c r="C478" i="1"/>
  <c r="F363" i="4"/>
  <c r="D350" i="4"/>
  <c r="C358" i="1"/>
  <c r="E141" i="6"/>
  <c r="G318" i="9" s="1"/>
  <c r="E318" i="9" s="1"/>
  <c r="E68" i="5"/>
  <c r="I1447" i="1"/>
  <c r="F129" i="6"/>
  <c r="C1423" i="1"/>
  <c r="D420" i="4"/>
  <c r="I17" i="3"/>
  <c r="E289" i="4"/>
  <c r="D147" i="1"/>
  <c r="F89" i="6"/>
  <c r="C1383" i="1"/>
  <c r="D237" i="5"/>
  <c r="D175" i="5" s="1"/>
  <c r="F238" i="5"/>
  <c r="C1215" i="1"/>
  <c r="F580" i="4"/>
  <c r="C574" i="1"/>
  <c r="F124" i="4"/>
  <c r="G120" i="1"/>
  <c r="F175" i="5" l="1"/>
  <c r="C1152" i="1"/>
  <c r="D639" i="4"/>
  <c r="C407" i="1"/>
  <c r="E317" i="9"/>
  <c r="B318" i="9"/>
  <c r="G574" i="1"/>
  <c r="H574" i="1"/>
  <c r="E291" i="4"/>
  <c r="D287" i="1" s="1"/>
  <c r="E413" i="4"/>
  <c r="D285" i="1"/>
  <c r="G358" i="1"/>
  <c r="H358" i="1"/>
  <c r="D636" i="4"/>
  <c r="F528" i="4"/>
  <c r="C522" i="1"/>
  <c r="G509" i="1"/>
  <c r="H509" i="1"/>
  <c r="G259" i="1"/>
  <c r="H259" i="1"/>
  <c r="C1518" i="1"/>
  <c r="I35" i="3"/>
  <c r="G466" i="1"/>
  <c r="H466" i="1"/>
  <c r="H1436" i="1"/>
  <c r="G1436" i="1"/>
  <c r="G1517" i="1"/>
  <c r="H1517" i="1"/>
  <c r="H1383" i="1"/>
  <c r="G1383" i="1"/>
  <c r="D408" i="4"/>
  <c r="F350" i="4"/>
  <c r="C345" i="1"/>
  <c r="G46" i="1"/>
  <c r="H46" i="1"/>
  <c r="G1167" i="1"/>
  <c r="H1167" i="1"/>
  <c r="H1469" i="1"/>
  <c r="G1469" i="1"/>
  <c r="H990" i="1"/>
  <c r="G990" i="1"/>
  <c r="G78" i="1"/>
  <c r="H78" i="1"/>
  <c r="E290" i="4"/>
  <c r="D286" i="1" s="1"/>
  <c r="E412" i="4"/>
  <c r="I16" i="3"/>
  <c r="D2" i="1"/>
  <c r="H2" i="1" s="1"/>
  <c r="G220" i="1"/>
  <c r="H220" i="1"/>
  <c r="G159" i="1"/>
  <c r="H159" i="1"/>
  <c r="G2" i="1"/>
  <c r="D635" i="4"/>
  <c r="F420" i="4"/>
  <c r="C414" i="1"/>
  <c r="G523" i="1"/>
  <c r="H523" i="1"/>
  <c r="G248" i="1"/>
  <c r="H248" i="1"/>
  <c r="H1329" i="1"/>
  <c r="G1329" i="1"/>
  <c r="H1112" i="1"/>
  <c r="G1112" i="1"/>
  <c r="G561" i="1"/>
  <c r="H561" i="1"/>
  <c r="D289" i="4"/>
  <c r="F151" i="4"/>
  <c r="H17" i="3"/>
  <c r="C147" i="1"/>
  <c r="H1435" i="1"/>
  <c r="G1435" i="1"/>
  <c r="G1453" i="1"/>
  <c r="H1453" i="1"/>
  <c r="K1451" i="9"/>
  <c r="F237" i="5"/>
  <c r="H23" i="3"/>
  <c r="C1214" i="1"/>
  <c r="E635" i="4"/>
  <c r="D629" i="1" s="1"/>
  <c r="D414" i="1"/>
  <c r="G637" i="1"/>
  <c r="H637" i="1"/>
  <c r="F298" i="4"/>
  <c r="D407" i="4"/>
  <c r="C293" i="1"/>
  <c r="H1065" i="1"/>
  <c r="G1065" i="1"/>
  <c r="G1215" i="1"/>
  <c r="H1215" i="1"/>
  <c r="I21" i="3"/>
  <c r="D1046" i="1"/>
  <c r="G1046" i="1" s="1"/>
  <c r="E6" i="5"/>
  <c r="F7" i="5"/>
  <c r="H20" i="3"/>
  <c r="D6" i="5"/>
  <c r="C985" i="1"/>
  <c r="H1423" i="1"/>
  <c r="G1423" i="1"/>
  <c r="I28" i="3"/>
  <c r="D1435" i="1"/>
  <c r="H9" i="3" s="1"/>
  <c r="G478" i="1"/>
  <c r="H478" i="1"/>
  <c r="H587" i="1"/>
  <c r="G587" i="1"/>
  <c r="G638" i="1"/>
  <c r="H638" i="1"/>
  <c r="G391" i="1"/>
  <c r="H391" i="1"/>
  <c r="G306" i="1"/>
  <c r="H306" i="1"/>
  <c r="H1124" i="1"/>
  <c r="G1124" i="1"/>
  <c r="E408" i="4"/>
  <c r="D403" i="1" s="1"/>
  <c r="D345" i="1"/>
  <c r="F141" i="6"/>
  <c r="G313" i="9"/>
  <c r="E313" i="9" s="1"/>
  <c r="G1153" i="1"/>
  <c r="H1153" i="1"/>
  <c r="G314" i="9"/>
  <c r="E314" i="9" s="1"/>
  <c r="B314" i="9" s="1"/>
  <c r="F68" i="5"/>
  <c r="K3" i="9" l="1"/>
  <c r="I9" i="3"/>
  <c r="G278" i="9"/>
  <c r="G285" i="9"/>
  <c r="E285" i="9" s="1"/>
  <c r="B285" i="9" s="1"/>
  <c r="F6" i="5"/>
  <c r="C984" i="1"/>
  <c r="E639" i="4"/>
  <c r="E414" i="4"/>
  <c r="D409" i="1" s="1"/>
  <c r="D407" i="1"/>
  <c r="D291" i="4"/>
  <c r="D413" i="4"/>
  <c r="F289" i="4"/>
  <c r="C285" i="1"/>
  <c r="D290" i="4"/>
  <c r="H1046" i="1"/>
  <c r="F636" i="4"/>
  <c r="C630" i="1"/>
  <c r="E640" i="4"/>
  <c r="E415" i="4"/>
  <c r="D410" i="1" s="1"/>
  <c r="D408" i="1"/>
  <c r="G1214" i="1"/>
  <c r="H1214" i="1"/>
  <c r="G1518" i="1"/>
  <c r="H1518" i="1"/>
  <c r="G414" i="1"/>
  <c r="H414" i="1"/>
  <c r="H11" i="3"/>
  <c r="G522" i="1"/>
  <c r="H522" i="1"/>
  <c r="G407" i="1"/>
  <c r="H407" i="1"/>
  <c r="G1152" i="1"/>
  <c r="H1152" i="1"/>
  <c r="F635" i="4"/>
  <c r="C629" i="1"/>
  <c r="G345" i="1"/>
  <c r="H345" i="1"/>
  <c r="F639" i="4"/>
  <c r="C633" i="1"/>
  <c r="G293" i="1"/>
  <c r="H293" i="1"/>
  <c r="G147" i="1"/>
  <c r="H147" i="1"/>
  <c r="B313" i="9"/>
  <c r="E312" i="9"/>
  <c r="H985" i="1"/>
  <c r="G985" i="1"/>
  <c r="H278" i="9"/>
  <c r="D984" i="1"/>
  <c r="F407" i="4"/>
  <c r="C402" i="1"/>
  <c r="F408" i="4"/>
  <c r="C403" i="1"/>
  <c r="F412" i="4"/>
  <c r="H629" i="1" l="1"/>
  <c r="G629" i="1"/>
  <c r="N3" i="9"/>
  <c r="I11" i="3"/>
  <c r="D640" i="4"/>
  <c r="D415" i="4"/>
  <c r="F413" i="4"/>
  <c r="C408" i="1"/>
  <c r="D414" i="4"/>
  <c r="E641" i="4"/>
  <c r="D633" i="1"/>
  <c r="E278" i="9"/>
  <c r="G402" i="1"/>
  <c r="H402" i="1"/>
  <c r="G633" i="1"/>
  <c r="H633" i="1"/>
  <c r="G403" i="1"/>
  <c r="H403" i="1"/>
  <c r="E642" i="4"/>
  <c r="D634" i="1"/>
  <c r="F290" i="4"/>
  <c r="C286" i="1"/>
  <c r="F291" i="4"/>
  <c r="C287" i="1"/>
  <c r="H8" i="3"/>
  <c r="H984" i="1"/>
  <c r="G984" i="1"/>
  <c r="H630" i="1"/>
  <c r="G630" i="1"/>
  <c r="G285" i="1"/>
  <c r="H285" i="1"/>
  <c r="E646" i="4" l="1"/>
  <c r="D636" i="1"/>
  <c r="M3" i="9"/>
  <c r="G286" i="1"/>
  <c r="H286" i="1"/>
  <c r="E645" i="4"/>
  <c r="D635" i="1"/>
  <c r="F415" i="4"/>
  <c r="C410" i="1"/>
  <c r="B278" i="9"/>
  <c r="E277" i="9"/>
  <c r="I8" i="3" s="1"/>
  <c r="G408" i="1"/>
  <c r="H408" i="1"/>
  <c r="G287" i="1"/>
  <c r="H287" i="1"/>
  <c r="F414" i="4"/>
  <c r="C409" i="1"/>
  <c r="D642" i="4"/>
  <c r="F640" i="4"/>
  <c r="C634" i="1"/>
  <c r="D641" i="4"/>
  <c r="I18" i="3" l="1"/>
  <c r="D639" i="1"/>
  <c r="G409" i="1"/>
  <c r="H409" i="1"/>
  <c r="G410" i="1"/>
  <c r="H410" i="1"/>
  <c r="F642" i="4"/>
  <c r="D646" i="4"/>
  <c r="C636" i="1"/>
  <c r="F641" i="4"/>
  <c r="D645" i="4"/>
  <c r="C635" i="1"/>
  <c r="G276" i="9"/>
  <c r="E276" i="9" s="1"/>
  <c r="B276" i="9" s="1"/>
  <c r="H634" i="1"/>
  <c r="G634" i="1"/>
  <c r="I19" i="3"/>
  <c r="D640" i="1"/>
  <c r="H635" i="1" l="1"/>
  <c r="G635" i="1"/>
  <c r="H7" i="3"/>
  <c r="F646" i="4"/>
  <c r="H19" i="3"/>
  <c r="C640" i="1"/>
  <c r="F645" i="4"/>
  <c r="H18" i="3"/>
  <c r="C639" i="1"/>
  <c r="G636" i="1"/>
  <c r="H636" i="1"/>
  <c r="J3" i="9" l="1"/>
  <c r="H640" i="1"/>
  <c r="G640" i="1"/>
  <c r="H639" i="1"/>
  <c r="G639" i="1"/>
  <c r="L272" i="9" l="1"/>
  <c r="M272" i="9"/>
  <c r="G274" i="9"/>
  <c r="H274" i="9"/>
  <c r="G18" i="9"/>
  <c r="H18" i="9"/>
  <c r="J12" i="9"/>
  <c r="I9" i="9"/>
  <c r="I17" i="9"/>
  <c r="J11" i="9"/>
  <c r="I8" i="9"/>
  <c r="K7" i="9"/>
  <c r="K6" i="9"/>
  <c r="G16" i="9"/>
  <c r="L15" i="9"/>
  <c r="I5" i="9"/>
  <c r="G15" i="9"/>
  <c r="K10" i="9"/>
  <c r="J5" i="9"/>
  <c r="J6" i="9"/>
  <c r="I11" i="9"/>
  <c r="M15" i="9"/>
  <c r="K9" i="9"/>
  <c r="M16" i="9"/>
  <c r="H15" i="9"/>
  <c r="G17" i="9"/>
  <c r="J8" i="9"/>
  <c r="H16" i="9"/>
  <c r="I12" i="9"/>
  <c r="I6" i="9"/>
  <c r="K12" i="9"/>
  <c r="I7" i="9"/>
  <c r="K13" i="9"/>
  <c r="J9" i="9"/>
  <c r="K5" i="9"/>
  <c r="J10" i="9"/>
  <c r="E10" i="9" s="1"/>
  <c r="B10" i="9" s="1"/>
  <c r="H17" i="9"/>
  <c r="L16" i="9"/>
  <c r="K11" i="9"/>
  <c r="J17" i="9"/>
  <c r="K8" i="9"/>
  <c r="J13" i="9"/>
  <c r="I13" i="9"/>
  <c r="J7" i="9"/>
  <c r="E18" i="9" l="1"/>
  <c r="B18" i="9" s="1"/>
  <c r="F272" i="9"/>
  <c r="E5" i="9"/>
  <c r="B5" i="9" s="1"/>
  <c r="E12" i="9"/>
  <c r="B12" i="9" s="1"/>
  <c r="E11" i="9"/>
  <c r="B11" i="9" s="1"/>
  <c r="E7" i="9"/>
  <c r="B7" i="9" s="1"/>
  <c r="E9" i="9"/>
  <c r="B9" i="9" s="1"/>
  <c r="E13" i="9"/>
  <c r="B13" i="9" s="1"/>
  <c r="F15" i="9"/>
  <c r="E8" i="9"/>
  <c r="B8" i="9" s="1"/>
  <c r="E274" i="9"/>
  <c r="F16" i="9"/>
  <c r="E6" i="9"/>
  <c r="B6" i="9" s="1"/>
  <c r="E17" i="9"/>
  <c r="B17" i="9" s="1"/>
  <c r="E16" i="9"/>
  <c r="E15" i="9"/>
  <c r="B272" i="9"/>
  <c r="F20" i="9"/>
  <c r="B16" i="9" l="1"/>
  <c r="E4" i="9"/>
  <c r="B274" i="9"/>
  <c r="E20" i="9"/>
  <c r="I7" i="3" s="1"/>
  <c r="F14" i="9"/>
  <c r="F3" i="9" s="1"/>
  <c r="B15" i="9"/>
  <c r="E1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<sst xmlns="http://schemas.openxmlformats.org/spreadsheetml/2006/main" count="5184" uniqueCount="3453">
  <si>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</si>
  <si>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</si>
  <si>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</si>
  <si>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</si>
  <si>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</si>
  <si>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</si>
  <si>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</si>
  <si>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</si>
  <si>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</si>
  <si>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</si>
  <si>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</si>
  <si>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</si>
  <si>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</si>
  <si>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</si>
  <si>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</si>
  <si>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</si>
  <si>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</si>
  <si>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</si>
  <si>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</si>
  <si>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</si>
  <si>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</si>
  <si>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</si>
  <si>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</si>
  <si>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</si>
  <si>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</si>
  <si>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</si>
  <si>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</si>
  <si>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</si>
  <si>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</si>
  <si>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</si>
  <si>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</si>
  <si>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NACIONALNI PARK  KORNATI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</si>
  <si>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</si>
  <si>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</si>
  <si>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</si>
  <si>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</si>
  <si>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</si>
  <si>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</si>
  <si>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</si>
  <si>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</si>
  <si>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</si>
  <si>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</si>
  <si>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</si>
  <si>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</si>
  <si>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</si>
  <si>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</si>
  <si>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</si>
  <si>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</si>
  <si>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</si>
  <si>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22138 - JAVNA USTANOVA NACIONALNI PARK  KORNATI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</si>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</sst>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1364729.8599999999</v>
      </c>
      <c r="D2" s="9">
        <f>'PR-RAS'!E6</f>
        <v>1808727.32</v>
      </c>
      <c r="E2" s="9">
        <v>0</v>
      </c>
      <c r="F2" s="9">
        <v>0</v>
      </c>
      <c r="G2" s="10">
        <f t="shared" ref="G2:G65" si="0">(B2/1000)*(C2*1+D2*2)</f>
        <v>4982.1845000000003</v>
      </c>
      <c r="H2" s="10">
        <f t="shared" ref="H2:H65" si="1">ABS(C2-ROUND(C2,0))+ABS(D2-ROUND(D2,0))</f>
        <v>0.46000000019557774</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14476.61</v>
      </c>
      <c r="D46" s="4">
        <f>'PR-RAS'!E50</f>
        <v>368028.68</v>
      </c>
      <c r="E46" s="4">
        <v>0</v>
      </c>
      <c r="F46" s="4">
        <v>0</v>
      </c>
      <c r="G46" s="5">
        <f t="shared" si="0"/>
        <v>33774.02865</v>
      </c>
      <c r="H46" s="5">
        <f t="shared" si="1"/>
        <v>0.71000000000640284</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14476.61</v>
      </c>
      <c r="D50" s="4">
        <f>'PR-RAS'!E54</f>
        <v>9774.42</v>
      </c>
      <c r="E50" s="4">
        <v>0</v>
      </c>
      <c r="F50" s="4">
        <v>0</v>
      </c>
      <c r="G50" s="5">
        <f t="shared" si="0"/>
        <v>1667.2470499999999</v>
      </c>
      <c r="H50" s="5">
        <f t="shared" si="1"/>
        <v>0.80999999999949068</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14476.61</v>
      </c>
      <c r="D53" s="4">
        <f>'PR-RAS'!E57</f>
        <v>9774.42</v>
      </c>
      <c r="E53" s="4">
        <v>0</v>
      </c>
      <c r="F53" s="4">
        <v>0</v>
      </c>
      <c r="G53" s="5">
        <f t="shared" si="0"/>
        <v>1769.3233999999998</v>
      </c>
      <c r="H53" s="5">
        <f t="shared" si="1"/>
        <v>0.80999999999949068</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10356.26</v>
      </c>
      <c r="E58" s="4">
        <v>0</v>
      </c>
      <c r="F58" s="4">
        <v>0</v>
      </c>
      <c r="G58" s="5">
        <f t="shared" si="0"/>
        <v>1180.61364</v>
      </c>
      <c r="H58" s="5">
        <f t="shared" si="1"/>
        <v>0.26000000000021828</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10356.26</v>
      </c>
      <c r="E59" s="4">
        <v>0</v>
      </c>
      <c r="F59" s="4">
        <v>0</v>
      </c>
      <c r="G59" s="5">
        <f t="shared" si="0"/>
        <v>1201.3261600000001</v>
      </c>
      <c r="H59" s="5">
        <f t="shared" si="1"/>
        <v>0.26000000000021828</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347898</v>
      </c>
      <c r="E73" s="4">
        <v>0</v>
      </c>
      <c r="F73" s="4">
        <v>0</v>
      </c>
      <c r="G73" s="5">
        <f t="shared" si="2"/>
        <v>50097.311999999998</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233061</v>
      </c>
      <c r="E74" s="4">
        <v>0</v>
      </c>
      <c r="F74" s="4">
        <v>0</v>
      </c>
      <c r="G74" s="5">
        <f t="shared" si="2"/>
        <v>34026.905999999995</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114837</v>
      </c>
      <c r="E75" s="4">
        <v>0</v>
      </c>
      <c r="F75" s="4">
        <v>0</v>
      </c>
      <c r="G75" s="5">
        <f t="shared" si="2"/>
        <v>16995.876</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15.55</v>
      </c>
      <c r="D78" s="4">
        <f>'PR-RAS'!E82</f>
        <v>9.7799999999999994</v>
      </c>
      <c r="E78" s="4">
        <v>0</v>
      </c>
      <c r="F78" s="4">
        <v>0</v>
      </c>
      <c r="G78" s="5">
        <f t="shared" si="2"/>
        <v>2.7034699999999998</v>
      </c>
      <c r="H78" s="5">
        <f t="shared" si="3"/>
        <v>0.66999999999999993</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15.55</v>
      </c>
      <c r="D79" s="4">
        <f>'PR-RAS'!E83</f>
        <v>9.7799999999999994</v>
      </c>
      <c r="E79" s="4">
        <v>0</v>
      </c>
      <c r="F79" s="4">
        <v>0</v>
      </c>
      <c r="G79" s="5">
        <f t="shared" si="2"/>
        <v>2.7385799999999998</v>
      </c>
      <c r="H79" s="5">
        <f t="shared" si="3"/>
        <v>0.66999999999999993</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15.55</v>
      </c>
      <c r="D82" s="4">
        <f>'PR-RAS'!E86</f>
        <v>9.7799999999999994</v>
      </c>
      <c r="E82" s="4">
        <v>0</v>
      </c>
      <c r="F82" s="4">
        <v>0</v>
      </c>
      <c r="G82" s="5">
        <f t="shared" si="2"/>
        <v>2.8439100000000002</v>
      </c>
      <c r="H82" s="5">
        <f t="shared" si="3"/>
        <v>0.66999999999999993</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994822.76</v>
      </c>
      <c r="D102" s="4">
        <f>'PR-RAS'!E106</f>
        <v>1225348.71</v>
      </c>
      <c r="E102" s="4">
        <v>0</v>
      </c>
      <c r="F102" s="4">
        <v>0</v>
      </c>
      <c r="G102" s="5">
        <f t="shared" si="2"/>
        <v>347997.53817999997</v>
      </c>
      <c r="H102" s="5">
        <f t="shared" si="3"/>
        <v>0.53000000002793968</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994822.76</v>
      </c>
      <c r="D108" s="4">
        <f>'PR-RAS'!E112</f>
        <v>1225348.71</v>
      </c>
      <c r="E108" s="4">
        <v>0</v>
      </c>
      <c r="F108" s="4">
        <v>0</v>
      </c>
      <c r="G108" s="5">
        <f t="shared" si="2"/>
        <v>368670.65925999999</v>
      </c>
      <c r="H108" s="5">
        <f t="shared" si="3"/>
        <v>0.53000000002793968</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994822.76</v>
      </c>
      <c r="D113" s="4">
        <f>'PR-RAS'!E117</f>
        <v>1225348.71</v>
      </c>
      <c r="E113" s="4">
        <v>0</v>
      </c>
      <c r="F113" s="4">
        <v>0</v>
      </c>
      <c r="G113" s="5">
        <f t="shared" si="2"/>
        <v>385898.26015999995</v>
      </c>
      <c r="H113" s="5">
        <f t="shared" si="3"/>
        <v>0.53000000002793968</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52233.520000000004</v>
      </c>
      <c r="D120" s="4">
        <f>'PR-RAS'!E124</f>
        <v>6466.37</v>
      </c>
      <c r="E120" s="4">
        <v>0</v>
      </c>
      <c r="F120" s="4">
        <v>0</v>
      </c>
      <c r="G120" s="5">
        <f t="shared" si="2"/>
        <v>7754.7849399999996</v>
      </c>
      <c r="H120" s="5">
        <f t="shared" si="3"/>
        <v>0.84999999999581632</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52233.520000000004</v>
      </c>
      <c r="D121" s="4">
        <f>'PR-RAS'!E125</f>
        <v>6466.37</v>
      </c>
      <c r="E121" s="4">
        <v>0</v>
      </c>
      <c r="F121" s="4">
        <v>0</v>
      </c>
      <c r="G121" s="5">
        <f t="shared" si="2"/>
        <v>7819.9511999999995</v>
      </c>
      <c r="H121" s="5">
        <f t="shared" si="3"/>
        <v>0.84999999999581632</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6156.76</v>
      </c>
      <c r="D122" s="4">
        <f>'PR-RAS'!E126</f>
        <v>5866.72</v>
      </c>
      <c r="E122" s="4">
        <v>0</v>
      </c>
      <c r="F122" s="4">
        <v>0</v>
      </c>
      <c r="G122" s="5">
        <f t="shared" si="2"/>
        <v>2164.7141999999999</v>
      </c>
      <c r="H122" s="5">
        <f t="shared" si="3"/>
        <v>0.51999999999952706</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46076.76</v>
      </c>
      <c r="D123" s="4">
        <f>'PR-RAS'!E127</f>
        <v>599.65</v>
      </c>
      <c r="E123" s="4">
        <v>0</v>
      </c>
      <c r="F123" s="4">
        <v>0</v>
      </c>
      <c r="G123" s="5">
        <f t="shared" si="2"/>
        <v>5767.6793200000002</v>
      </c>
      <c r="H123" s="5">
        <f t="shared" si="3"/>
        <v>0.58999999999798547</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303181.42</v>
      </c>
      <c r="D129" s="4">
        <f>'PR-RAS'!E133</f>
        <v>208873.78</v>
      </c>
      <c r="E129" s="4">
        <v>0</v>
      </c>
      <c r="F129" s="4">
        <v>0</v>
      </c>
      <c r="G129" s="5">
        <f t="shared" si="2"/>
        <v>92278.909440000003</v>
      </c>
      <c r="H129" s="5">
        <f t="shared" si="3"/>
        <v>0.63999999998486601</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303181.42</v>
      </c>
      <c r="D130" s="4">
        <f>'PR-RAS'!E134</f>
        <v>208873.78</v>
      </c>
      <c r="E130" s="4">
        <v>0</v>
      </c>
      <c r="F130" s="4">
        <v>0</v>
      </c>
      <c r="G130" s="5">
        <f t="shared" ref="G130:G193" si="4">(B130/1000)*(C130*1+D130*2)</f>
        <v>92999.83842</v>
      </c>
      <c r="H130" s="5">
        <f t="shared" ref="H130:H193" si="5">ABS(C130-ROUND(C130,0))+ABS(D130-ROUND(D130,0))</f>
        <v>0.63999999998486601</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303181.42</v>
      </c>
      <c r="D131" s="4">
        <f>'PR-RAS'!E135</f>
        <v>208873.78</v>
      </c>
      <c r="E131" s="4">
        <v>0</v>
      </c>
      <c r="F131" s="4">
        <v>0</v>
      </c>
      <c r="G131" s="5">
        <f t="shared" si="4"/>
        <v>93720.767399999997</v>
      </c>
      <c r="H131" s="5">
        <f t="shared" si="5"/>
        <v>0.63999999998486601</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1424581.0099999995</v>
      </c>
      <c r="D147" s="4">
        <f>'PR-RAS'!E151</f>
        <v>1766815.91</v>
      </c>
      <c r="E147" s="4">
        <v>0</v>
      </c>
      <c r="F147" s="4">
        <v>0</v>
      </c>
      <c r="G147" s="5">
        <f t="shared" si="4"/>
        <v>723899.07317999983</v>
      </c>
      <c r="H147" s="5">
        <f t="shared" si="5"/>
        <v>9.999999962747097E-2</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600022.09</v>
      </c>
      <c r="D148" s="4">
        <f>'PR-RAS'!E152</f>
        <v>898112.54</v>
      </c>
      <c r="E148" s="4">
        <v>0</v>
      </c>
      <c r="F148" s="4">
        <v>0</v>
      </c>
      <c r="G148" s="5">
        <f t="shared" si="4"/>
        <v>352248.33398999996</v>
      </c>
      <c r="H148" s="5">
        <f t="shared" si="5"/>
        <v>0.54999999993015081</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484576.42</v>
      </c>
      <c r="D149" s="4">
        <f>'PR-RAS'!E153</f>
        <v>710176.67</v>
      </c>
      <c r="E149" s="4">
        <v>0</v>
      </c>
      <c r="F149" s="4">
        <v>0</v>
      </c>
      <c r="G149" s="5">
        <f t="shared" si="4"/>
        <v>281929.60447999998</v>
      </c>
      <c r="H149" s="5">
        <f t="shared" si="5"/>
        <v>0.74999999994179234</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484576.42</v>
      </c>
      <c r="D150" s="4">
        <f>'PR-RAS'!E154</f>
        <v>710176.67</v>
      </c>
      <c r="E150" s="4">
        <v>0</v>
      </c>
      <c r="F150" s="4">
        <v>0</v>
      </c>
      <c r="G150" s="5">
        <f t="shared" si="4"/>
        <v>283834.53424000001</v>
      </c>
      <c r="H150" s="5">
        <f t="shared" si="5"/>
        <v>0.74999999994179234</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35490.620000000003</v>
      </c>
      <c r="D154" s="4">
        <f>'PR-RAS'!E158</f>
        <v>70630.509999999995</v>
      </c>
      <c r="E154" s="4">
        <v>0</v>
      </c>
      <c r="F154" s="4">
        <v>0</v>
      </c>
      <c r="G154" s="5">
        <f t="shared" si="4"/>
        <v>27043.000919999999</v>
      </c>
      <c r="H154" s="5">
        <f t="shared" si="5"/>
        <v>0.87000000000261934</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79955.05</v>
      </c>
      <c r="D155" s="4">
        <f>'PR-RAS'!E159</f>
        <v>117305.36</v>
      </c>
      <c r="E155" s="4">
        <v>0</v>
      </c>
      <c r="F155" s="4">
        <v>0</v>
      </c>
      <c r="G155" s="5">
        <f t="shared" si="4"/>
        <v>48443.128580000004</v>
      </c>
      <c r="H155" s="5">
        <f t="shared" si="5"/>
        <v>0.41000000000349246</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79955.05</v>
      </c>
      <c r="D157" s="4">
        <f>'PR-RAS'!E161</f>
        <v>117305.36</v>
      </c>
      <c r="E157" s="4">
        <v>0</v>
      </c>
      <c r="F157" s="4">
        <v>0</v>
      </c>
      <c r="G157" s="5">
        <f t="shared" si="4"/>
        <v>49072.260120000006</v>
      </c>
      <c r="H157" s="5">
        <f t="shared" si="5"/>
        <v>0.41000000000349246</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750673.69</v>
      </c>
      <c r="D159" s="4">
        <f>'PR-RAS'!E163</f>
        <v>825866.3899999999</v>
      </c>
      <c r="E159" s="4">
        <v>0</v>
      </c>
      <c r="F159" s="4">
        <v>0</v>
      </c>
      <c r="G159" s="5">
        <f t="shared" si="4"/>
        <v>379580.22225999995</v>
      </c>
      <c r="H159" s="5">
        <f t="shared" si="5"/>
        <v>0.69999999995343387</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109383.65</v>
      </c>
      <c r="D160" s="4">
        <f>'PR-RAS'!E164</f>
        <v>102465.04</v>
      </c>
      <c r="E160" s="4">
        <v>0</v>
      </c>
      <c r="F160" s="4">
        <v>0</v>
      </c>
      <c r="G160" s="5">
        <f t="shared" si="4"/>
        <v>49975.883069999996</v>
      </c>
      <c r="H160" s="5">
        <f t="shared" si="5"/>
        <v>0.38999999999941792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9802.92</v>
      </c>
      <c r="D161" s="4">
        <f>'PR-RAS'!E165</f>
        <v>4061.27</v>
      </c>
      <c r="E161" s="4">
        <v>0</v>
      </c>
      <c r="F161" s="4">
        <v>0</v>
      </c>
      <c r="G161" s="5">
        <f t="shared" si="4"/>
        <v>2868.0735999999997</v>
      </c>
      <c r="H161" s="5">
        <f t="shared" si="5"/>
        <v>0.34999999999990905</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95792.73</v>
      </c>
      <c r="D162" s="4">
        <f>'PR-RAS'!E166</f>
        <v>96315.65</v>
      </c>
      <c r="E162" s="4">
        <v>0</v>
      </c>
      <c r="F162" s="4">
        <v>0</v>
      </c>
      <c r="G162" s="5">
        <f t="shared" si="4"/>
        <v>46436.268829999994</v>
      </c>
      <c r="H162" s="5">
        <f t="shared" si="5"/>
        <v>0.6200000000098953</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3788</v>
      </c>
      <c r="D163" s="4">
        <f>'PR-RAS'!E167</f>
        <v>1603.12</v>
      </c>
      <c r="E163" s="4">
        <v>0</v>
      </c>
      <c r="F163" s="4">
        <v>0</v>
      </c>
      <c r="G163" s="5">
        <f t="shared" si="4"/>
        <v>1133.0668800000001</v>
      </c>
      <c r="H163" s="5">
        <f t="shared" si="5"/>
        <v>0.11999999999989086</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485</v>
      </c>
      <c r="E164" s="4">
        <v>0</v>
      </c>
      <c r="F164" s="4">
        <v>0</v>
      </c>
      <c r="G164" s="5">
        <f t="shared" si="4"/>
        <v>158.11000000000001</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150357.79999999999</v>
      </c>
      <c r="D165" s="4">
        <f>'PR-RAS'!E169</f>
        <v>144062.29999999999</v>
      </c>
      <c r="E165" s="4">
        <v>0</v>
      </c>
      <c r="F165" s="4">
        <v>0</v>
      </c>
      <c r="G165" s="5">
        <f t="shared" si="4"/>
        <v>71911.113599999997</v>
      </c>
      <c r="H165" s="5">
        <f t="shared" si="5"/>
        <v>0.5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6344.23</v>
      </c>
      <c r="D166" s="4">
        <f>'PR-RAS'!E170</f>
        <v>7416.16</v>
      </c>
      <c r="E166" s="4">
        <v>0</v>
      </c>
      <c r="F166" s="4">
        <v>0</v>
      </c>
      <c r="G166" s="5">
        <f t="shared" si="4"/>
        <v>3494.1307500000003</v>
      </c>
      <c r="H166" s="5">
        <f t="shared" si="5"/>
        <v>0.38999999999941792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5.99</v>
      </c>
      <c r="D167" s="4">
        <f>'PR-RAS'!E171</f>
        <v>63.35</v>
      </c>
      <c r="E167" s="4">
        <v>0</v>
      </c>
      <c r="F167" s="4">
        <v>0</v>
      </c>
      <c r="G167" s="5">
        <f t="shared" si="4"/>
        <v>22.026540000000001</v>
      </c>
      <c r="H167" s="5">
        <f t="shared" si="5"/>
        <v>0.36000000000000121</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80692.06</v>
      </c>
      <c r="D168" s="4">
        <f>'PR-RAS'!E172</f>
        <v>75995.09</v>
      </c>
      <c r="E168" s="4">
        <v>0</v>
      </c>
      <c r="F168" s="4">
        <v>0</v>
      </c>
      <c r="G168" s="5">
        <f t="shared" si="4"/>
        <v>38857.934079999999</v>
      </c>
      <c r="H168" s="5">
        <f t="shared" si="5"/>
        <v>0.14999999999417923</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42899.81</v>
      </c>
      <c r="D169" s="4">
        <f>'PR-RAS'!E173</f>
        <v>34978.46</v>
      </c>
      <c r="E169" s="4">
        <v>0</v>
      </c>
      <c r="F169" s="4">
        <v>0</v>
      </c>
      <c r="G169" s="5">
        <f t="shared" si="4"/>
        <v>18959.930639999999</v>
      </c>
      <c r="H169" s="5">
        <f t="shared" si="5"/>
        <v>0.65000000000145519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794.43</v>
      </c>
      <c r="D170" s="4">
        <f>'PR-RAS'!E174</f>
        <v>3094.79</v>
      </c>
      <c r="E170" s="4">
        <v>0</v>
      </c>
      <c r="F170" s="4">
        <v>0</v>
      </c>
      <c r="G170" s="5">
        <f t="shared" si="4"/>
        <v>1180.2976900000001</v>
      </c>
      <c r="H170" s="5">
        <f t="shared" si="5"/>
        <v>0.63999999999998636</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19621.28</v>
      </c>
      <c r="D172" s="4">
        <f>'PR-RAS'!E176</f>
        <v>22514.45</v>
      </c>
      <c r="E172" s="4">
        <v>0</v>
      </c>
      <c r="F172" s="4">
        <v>0</v>
      </c>
      <c r="G172" s="5">
        <f t="shared" si="4"/>
        <v>11055.180780000001</v>
      </c>
      <c r="H172" s="5">
        <f t="shared" si="5"/>
        <v>0.72999999999956344</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307045.88999999996</v>
      </c>
      <c r="D173" s="4">
        <f>'PR-RAS'!E177</f>
        <v>381983.91</v>
      </c>
      <c r="E173" s="4">
        <v>0</v>
      </c>
      <c r="F173" s="4">
        <v>0</v>
      </c>
      <c r="G173" s="5">
        <f t="shared" si="4"/>
        <v>184214.35811999999</v>
      </c>
      <c r="H173" s="5">
        <f t="shared" si="5"/>
        <v>0.20000000006984919</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15136.76</v>
      </c>
      <c r="D174" s="4">
        <f>'PR-RAS'!E178</f>
        <v>16468.990000000002</v>
      </c>
      <c r="E174" s="4">
        <v>0</v>
      </c>
      <c r="F174" s="4">
        <v>0</v>
      </c>
      <c r="G174" s="5">
        <f t="shared" si="4"/>
        <v>8316.9300199999998</v>
      </c>
      <c r="H174" s="5">
        <f t="shared" si="5"/>
        <v>0.24999999999818101</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2535.1999999999998</v>
      </c>
      <c r="D175" s="4">
        <f>'PR-RAS'!E179</f>
        <v>24096.98</v>
      </c>
      <c r="E175" s="4">
        <v>0</v>
      </c>
      <c r="F175" s="4">
        <v>0</v>
      </c>
      <c r="G175" s="5">
        <f t="shared" si="4"/>
        <v>8826.8738399999984</v>
      </c>
      <c r="H175" s="5">
        <f t="shared" si="5"/>
        <v>0.22000000000025466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64366.34</v>
      </c>
      <c r="D176" s="4">
        <f>'PR-RAS'!E180</f>
        <v>81270.31</v>
      </c>
      <c r="E176" s="4">
        <v>0</v>
      </c>
      <c r="F176" s="4">
        <v>0</v>
      </c>
      <c r="G176" s="5">
        <f t="shared" si="4"/>
        <v>39708.717999999993</v>
      </c>
      <c r="H176" s="5">
        <f t="shared" si="5"/>
        <v>0.64999999999417923</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11429</v>
      </c>
      <c r="D177" s="4">
        <f>'PR-RAS'!E181</f>
        <v>12663.89</v>
      </c>
      <c r="E177" s="4">
        <v>0</v>
      </c>
      <c r="F177" s="4">
        <v>0</v>
      </c>
      <c r="G177" s="5">
        <f t="shared" si="4"/>
        <v>6469.1932799999995</v>
      </c>
      <c r="H177" s="5">
        <f t="shared" si="5"/>
        <v>0.11000000000058208</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59299.91</v>
      </c>
      <c r="D178" s="4">
        <f>'PR-RAS'!E182</f>
        <v>61193.98</v>
      </c>
      <c r="E178" s="4">
        <v>0</v>
      </c>
      <c r="F178" s="4">
        <v>0</v>
      </c>
      <c r="G178" s="5">
        <f t="shared" si="4"/>
        <v>32158.752989999997</v>
      </c>
      <c r="H178" s="5">
        <f t="shared" si="5"/>
        <v>0.10999999999330612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55498.75</v>
      </c>
      <c r="D180" s="4">
        <f>'PR-RAS'!E184</f>
        <v>77289.460000000006</v>
      </c>
      <c r="E180" s="4">
        <v>0</v>
      </c>
      <c r="F180" s="4">
        <v>0</v>
      </c>
      <c r="G180" s="5">
        <f t="shared" si="4"/>
        <v>37603.902930000004</v>
      </c>
      <c r="H180" s="5">
        <f t="shared" si="5"/>
        <v>0.71000000000640284</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41689.699999999997</v>
      </c>
      <c r="D181" s="4">
        <f>'PR-RAS'!E185</f>
        <v>52522.68</v>
      </c>
      <c r="E181" s="4">
        <v>0</v>
      </c>
      <c r="F181" s="4">
        <v>0</v>
      </c>
      <c r="G181" s="5">
        <f t="shared" si="4"/>
        <v>26412.310799999999</v>
      </c>
      <c r="H181" s="5">
        <f t="shared" si="5"/>
        <v>0.62000000000261934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57090.23</v>
      </c>
      <c r="D182" s="4">
        <f>'PR-RAS'!E186</f>
        <v>56477.62</v>
      </c>
      <c r="E182" s="4">
        <v>0</v>
      </c>
      <c r="F182" s="4">
        <v>0</v>
      </c>
      <c r="G182" s="5">
        <f t="shared" si="4"/>
        <v>30778.230069999998</v>
      </c>
      <c r="H182" s="5">
        <f t="shared" si="5"/>
        <v>0.61000000000058208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6478.96</v>
      </c>
      <c r="E183" s="4">
        <v>0</v>
      </c>
      <c r="F183" s="4">
        <v>0</v>
      </c>
      <c r="G183" s="5">
        <f t="shared" si="4"/>
        <v>2358.3414400000001</v>
      </c>
      <c r="H183" s="5">
        <f t="shared" si="5"/>
        <v>3.999999999996362E-2</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183886.35</v>
      </c>
      <c r="D184" s="4">
        <f>'PR-RAS'!E188</f>
        <v>190876.18</v>
      </c>
      <c r="E184" s="4">
        <v>0</v>
      </c>
      <c r="F184" s="4">
        <v>0</v>
      </c>
      <c r="G184" s="5">
        <f t="shared" si="4"/>
        <v>103511.88393</v>
      </c>
      <c r="H184" s="5">
        <f t="shared" si="5"/>
        <v>0.52999999999883585</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8629.2000000000007</v>
      </c>
      <c r="D185" s="4">
        <f>'PR-RAS'!E189</f>
        <v>13807.44</v>
      </c>
      <c r="E185" s="4">
        <v>0</v>
      </c>
      <c r="F185" s="4">
        <v>0</v>
      </c>
      <c r="G185" s="5">
        <f t="shared" si="4"/>
        <v>6668.9107199999999</v>
      </c>
      <c r="H185" s="5">
        <f t="shared" si="5"/>
        <v>0.64000000000123691</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10515.67</v>
      </c>
      <c r="D186" s="4">
        <f>'PR-RAS'!E190</f>
        <v>10036.51</v>
      </c>
      <c r="E186" s="4">
        <v>0</v>
      </c>
      <c r="F186" s="4">
        <v>0</v>
      </c>
      <c r="G186" s="5">
        <f t="shared" si="4"/>
        <v>5658.9076500000001</v>
      </c>
      <c r="H186" s="5">
        <f t="shared" si="5"/>
        <v>0.81999999999970896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29922.43</v>
      </c>
      <c r="D187" s="4">
        <f>'PR-RAS'!E191</f>
        <v>45114.58</v>
      </c>
      <c r="E187" s="4">
        <v>0</v>
      </c>
      <c r="F187" s="4">
        <v>0</v>
      </c>
      <c r="G187" s="5">
        <f t="shared" si="4"/>
        <v>22348.195739999999</v>
      </c>
      <c r="H187" s="5">
        <f t="shared" si="5"/>
        <v>0.84999999999854481</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76</v>
      </c>
      <c r="D188" s="4">
        <f>'PR-RAS'!E192</f>
        <v>76</v>
      </c>
      <c r="E188" s="4">
        <v>0</v>
      </c>
      <c r="F188" s="4">
        <v>0</v>
      </c>
      <c r="G188" s="5">
        <f t="shared" si="4"/>
        <v>42.636000000000003</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3379.76</v>
      </c>
      <c r="D189" s="4">
        <f>'PR-RAS'!E193</f>
        <v>1714.32</v>
      </c>
      <c r="E189" s="4">
        <v>0</v>
      </c>
      <c r="F189" s="4">
        <v>0</v>
      </c>
      <c r="G189" s="5">
        <f t="shared" si="4"/>
        <v>1279.9792</v>
      </c>
      <c r="H189" s="5">
        <f t="shared" si="5"/>
        <v>0.55999999999971806</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563.23</v>
      </c>
      <c r="D190" s="4">
        <f>'PR-RAS'!E194</f>
        <v>0</v>
      </c>
      <c r="E190" s="4">
        <v>0</v>
      </c>
      <c r="F190" s="4">
        <v>0</v>
      </c>
      <c r="G190" s="5">
        <f t="shared" si="4"/>
        <v>106.45047000000001</v>
      </c>
      <c r="H190" s="5">
        <f t="shared" si="5"/>
        <v>0.23000000000001819</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130800.06</v>
      </c>
      <c r="D191" s="4">
        <f>'PR-RAS'!E195</f>
        <v>120127.33</v>
      </c>
      <c r="E191" s="4">
        <v>0</v>
      </c>
      <c r="F191" s="4">
        <v>0</v>
      </c>
      <c r="G191" s="5">
        <f t="shared" si="4"/>
        <v>70500.396800000002</v>
      </c>
      <c r="H191" s="5">
        <f t="shared" si="5"/>
        <v>0.38999999999941792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11640.68</v>
      </c>
      <c r="D192" s="4">
        <f>'PR-RAS'!E196</f>
        <v>13229.4</v>
      </c>
      <c r="E192" s="4">
        <v>0</v>
      </c>
      <c r="F192" s="4">
        <v>0</v>
      </c>
      <c r="G192" s="5">
        <f t="shared" si="4"/>
        <v>7277.0006799999992</v>
      </c>
      <c r="H192" s="5">
        <f t="shared" si="5"/>
        <v>0.71999999999934516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11640.68</v>
      </c>
      <c r="D206" s="4">
        <f>'PR-RAS'!E210</f>
        <v>13229.4</v>
      </c>
      <c r="E206" s="4">
        <v>0</v>
      </c>
      <c r="F206" s="4">
        <v>0</v>
      </c>
      <c r="G206" s="5">
        <f t="shared" si="6"/>
        <v>7810.393399999999</v>
      </c>
      <c r="H206" s="5">
        <f t="shared" si="7"/>
        <v>0.71999999999934516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11291.6</v>
      </c>
      <c r="D207" s="4">
        <f>'PR-RAS'!E211</f>
        <v>12402.02</v>
      </c>
      <c r="E207" s="4">
        <v>0</v>
      </c>
      <c r="F207" s="4">
        <v>0</v>
      </c>
      <c r="G207" s="5">
        <f t="shared" si="6"/>
        <v>7435.7018399999997</v>
      </c>
      <c r="H207" s="5">
        <f t="shared" si="7"/>
        <v>0.42000000000007276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349.08</v>
      </c>
      <c r="D209" s="4">
        <f>'PR-RAS'!E213</f>
        <v>827.38</v>
      </c>
      <c r="E209" s="4">
        <v>0</v>
      </c>
      <c r="F209" s="4">
        <v>0</v>
      </c>
      <c r="G209" s="5">
        <f t="shared" si="6"/>
        <v>416.79871999999995</v>
      </c>
      <c r="H209" s="5">
        <f t="shared" si="7"/>
        <v>0.45999999999997954</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35865.89</v>
      </c>
      <c r="D220" s="4">
        <f>'PR-RAS'!E224</f>
        <v>29607.58</v>
      </c>
      <c r="E220" s="4">
        <v>0</v>
      </c>
      <c r="F220" s="4">
        <v>0</v>
      </c>
      <c r="G220" s="5">
        <f t="shared" si="6"/>
        <v>20822.749950000001</v>
      </c>
      <c r="H220" s="5">
        <f t="shared" si="7"/>
        <v>0.52999999999883585</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35865.89</v>
      </c>
      <c r="D243" s="4">
        <f>'PR-RAS'!E247</f>
        <v>29607.58</v>
      </c>
      <c r="E243" s="4">
        <v>0</v>
      </c>
      <c r="F243" s="4">
        <v>0</v>
      </c>
      <c r="G243" s="5">
        <f t="shared" si="6"/>
        <v>23009.614099999999</v>
      </c>
      <c r="H243" s="5">
        <f t="shared" si="7"/>
        <v>0.52999999999883585</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35865.89</v>
      </c>
      <c r="D244" s="4">
        <f>'PR-RAS'!E248</f>
        <v>29607.58</v>
      </c>
      <c r="E244" s="4">
        <v>0</v>
      </c>
      <c r="F244" s="4">
        <v>0</v>
      </c>
      <c r="G244" s="5">
        <f t="shared" si="6"/>
        <v>23104.69515</v>
      </c>
      <c r="H244" s="5">
        <f t="shared" si="7"/>
        <v>0.52999999999883585</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26378.66</v>
      </c>
      <c r="D259" s="4">
        <f>'PR-RAS'!E263</f>
        <v>0</v>
      </c>
      <c r="E259" s="4">
        <v>0</v>
      </c>
      <c r="F259" s="4">
        <v>0</v>
      </c>
      <c r="G259" s="5">
        <f t="shared" si="8"/>
        <v>6805.6942799999997</v>
      </c>
      <c r="H259" s="5">
        <f t="shared" si="9"/>
        <v>0.34000000000014552</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26378.66</v>
      </c>
      <c r="D269" s="4">
        <f>'PR-RAS'!E273</f>
        <v>0</v>
      </c>
      <c r="E269" s="4">
        <v>0</v>
      </c>
      <c r="F269" s="4">
        <v>0</v>
      </c>
      <c r="G269" s="5">
        <f t="shared" si="8"/>
        <v>7069.4808800000001</v>
      </c>
      <c r="H269" s="5">
        <f t="shared" si="9"/>
        <v>0.34000000000014552</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26378.66</v>
      </c>
      <c r="D270" s="4">
        <f>'PR-RAS'!E274</f>
        <v>0</v>
      </c>
      <c r="E270" s="4">
        <v>0</v>
      </c>
      <c r="F270" s="4">
        <v>0</v>
      </c>
      <c r="G270" s="5">
        <f t="shared" si="8"/>
        <v>7095.8595400000004</v>
      </c>
      <c r="H270" s="5">
        <f t="shared" si="9"/>
        <v>0.34000000000014552</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1424581.0099999995</v>
      </c>
      <c r="D285" s="4">
        <f>'PR-RAS'!E289</f>
        <v>1766815.91</v>
      </c>
      <c r="E285" s="4">
        <v>0</v>
      </c>
      <c r="F285" s="4">
        <v>0</v>
      </c>
      <c r="G285" s="5">
        <f t="shared" si="8"/>
        <v>1408132.4437199996</v>
      </c>
      <c r="H285" s="5">
        <f t="shared" si="9"/>
        <v>9.999999962747097E-2</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0</v>
      </c>
      <c r="D286" s="4">
        <f>'PR-RAS'!E290</f>
        <v>41911.410000000149</v>
      </c>
      <c r="E286" s="4">
        <v>0</v>
      </c>
      <c r="F286" s="4">
        <v>0</v>
      </c>
      <c r="G286" s="5">
        <f t="shared" si="8"/>
        <v>23889.503700000081</v>
      </c>
      <c r="H286" s="5">
        <f t="shared" si="9"/>
        <v>0.41000000014901161</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59851.149999999674</v>
      </c>
      <c r="D287" s="4">
        <f>'PR-RAS'!E291</f>
        <v>0</v>
      </c>
      <c r="E287" s="4">
        <v>0</v>
      </c>
      <c r="F287" s="4">
        <v>0</v>
      </c>
      <c r="G287" s="5">
        <f t="shared" si="8"/>
        <v>17117.428899999904</v>
      </c>
      <c r="H287" s="5">
        <f t="shared" si="9"/>
        <v>0.1499999996740371</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222610.7</v>
      </c>
      <c r="D288" s="4">
        <f>'PR-RAS'!E292</f>
        <v>144038.01999999999</v>
      </c>
      <c r="E288" s="4">
        <v>0</v>
      </c>
      <c r="F288" s="4">
        <v>0</v>
      </c>
      <c r="G288" s="5">
        <f t="shared" si="8"/>
        <v>146567.09437999999</v>
      </c>
      <c r="H288" s="5">
        <f t="shared" si="9"/>
        <v>0.31999999997788109</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614711.53</v>
      </c>
      <c r="D290" s="4">
        <f>'PR-RAS'!E294</f>
        <v>599591.32999999996</v>
      </c>
      <c r="E290" s="4">
        <v>0</v>
      </c>
      <c r="F290" s="4">
        <v>0</v>
      </c>
      <c r="G290" s="5">
        <f t="shared" si="8"/>
        <v>524215.42090999993</v>
      </c>
      <c r="H290" s="5">
        <f t="shared" si="9"/>
        <v>0.79999999993015081</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1713.43</v>
      </c>
      <c r="D291" s="4">
        <f>'PR-RAS'!E295</f>
        <v>1732.58</v>
      </c>
      <c r="E291" s="4">
        <v>0</v>
      </c>
      <c r="F291" s="4">
        <v>0</v>
      </c>
      <c r="G291" s="5">
        <f t="shared" si="8"/>
        <v>1501.7910999999999</v>
      </c>
      <c r="H291" s="5">
        <f t="shared" si="9"/>
        <v>0.85000000000013642</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91464.01</v>
      </c>
      <c r="D293" s="4">
        <f>'PR-RAS'!E298</f>
        <v>0</v>
      </c>
      <c r="E293" s="4">
        <v>0</v>
      </c>
      <c r="F293" s="4">
        <v>0</v>
      </c>
      <c r="G293" s="5">
        <f t="shared" si="8"/>
        <v>26707.490919999997</v>
      </c>
      <c r="H293" s="5">
        <f t="shared" si="9"/>
        <v>9.9999999947613105E-3</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91464.01</v>
      </c>
      <c r="D306" s="4">
        <f>'PR-RAS'!E311</f>
        <v>0</v>
      </c>
      <c r="E306" s="4">
        <v>0</v>
      </c>
      <c r="F306" s="4">
        <v>0</v>
      </c>
      <c r="G306" s="5">
        <f t="shared" si="8"/>
        <v>27896.523049999996</v>
      </c>
      <c r="H306" s="5">
        <f t="shared" si="9"/>
        <v>9.9999999947613105E-3</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91464.01</v>
      </c>
      <c r="D321" s="4">
        <f>'PR-RAS'!E326</f>
        <v>0</v>
      </c>
      <c r="E321" s="4">
        <v>0</v>
      </c>
      <c r="F321" s="4">
        <v>0</v>
      </c>
      <c r="G321" s="5">
        <f t="shared" si="8"/>
        <v>29268.483199999999</v>
      </c>
      <c r="H321" s="5">
        <f t="shared" si="9"/>
        <v>9.9999999947613105E-3</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22296</v>
      </c>
      <c r="D322" s="4">
        <f>'PR-RAS'!E327</f>
        <v>0</v>
      </c>
      <c r="E322" s="4">
        <v>0</v>
      </c>
      <c r="F322" s="4">
        <v>0</v>
      </c>
      <c r="G322" s="5">
        <f t="shared" ref="G322:G385" si="10">(B322/1000)*(C322*1+D322*2)</f>
        <v>7157.0160000000005</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69168.009999999995</v>
      </c>
      <c r="D324" s="4">
        <f>'PR-RAS'!E329</f>
        <v>0</v>
      </c>
      <c r="E324" s="4">
        <v>0</v>
      </c>
      <c r="F324" s="4">
        <v>0</v>
      </c>
      <c r="G324" s="5">
        <f t="shared" si="10"/>
        <v>22341.267229999998</v>
      </c>
      <c r="H324" s="5">
        <f t="shared" si="11"/>
        <v>9.9999999947613105E-3</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110185.54000000001</v>
      </c>
      <c r="D345" s="4">
        <f>'PR-RAS'!E350</f>
        <v>73738.81</v>
      </c>
      <c r="E345" s="4">
        <v>0</v>
      </c>
      <c r="F345" s="4">
        <v>0</v>
      </c>
      <c r="G345" s="5">
        <f t="shared" si="10"/>
        <v>88636.127039999992</v>
      </c>
      <c r="H345" s="5">
        <f t="shared" si="11"/>
        <v>0.64999999999417923</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36144.67</v>
      </c>
      <c r="D346" s="4">
        <f>'PR-RAS'!E351</f>
        <v>32444.65</v>
      </c>
      <c r="E346" s="4">
        <v>0</v>
      </c>
      <c r="F346" s="4">
        <v>0</v>
      </c>
      <c r="G346" s="5">
        <f t="shared" si="10"/>
        <v>34856.719649999999</v>
      </c>
      <c r="H346" s="5">
        <f t="shared" si="11"/>
        <v>0.68000000000029104</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36144.67</v>
      </c>
      <c r="D351" s="4">
        <f>'PR-RAS'!E356</f>
        <v>32444.65</v>
      </c>
      <c r="E351" s="4">
        <v>0</v>
      </c>
      <c r="F351" s="4">
        <v>0</v>
      </c>
      <c r="G351" s="5">
        <f t="shared" si="10"/>
        <v>35361.889499999997</v>
      </c>
      <c r="H351" s="5">
        <f t="shared" si="11"/>
        <v>0.68000000000029104</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35741.67</v>
      </c>
      <c r="D353" s="4">
        <f>'PR-RAS'!E358</f>
        <v>31979.65</v>
      </c>
      <c r="E353" s="4">
        <v>0</v>
      </c>
      <c r="F353" s="4">
        <v>0</v>
      </c>
      <c r="G353" s="5">
        <f t="shared" si="10"/>
        <v>35094.741439999998</v>
      </c>
      <c r="H353" s="5">
        <f t="shared" si="11"/>
        <v>0.68000000000029104</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403</v>
      </c>
      <c r="D354" s="4">
        <f>'PR-RAS'!E359</f>
        <v>465</v>
      </c>
      <c r="E354" s="4">
        <v>0</v>
      </c>
      <c r="F354" s="4">
        <v>0</v>
      </c>
      <c r="G354" s="5">
        <f t="shared" si="10"/>
        <v>470.54899999999998</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74040.87000000001</v>
      </c>
      <c r="D358" s="4">
        <f>'PR-RAS'!E363</f>
        <v>29944.160000000003</v>
      </c>
      <c r="E358" s="4">
        <v>0</v>
      </c>
      <c r="F358" s="4">
        <v>0</v>
      </c>
      <c r="G358" s="5">
        <f t="shared" si="10"/>
        <v>47812.720829999998</v>
      </c>
      <c r="H358" s="5">
        <f t="shared" si="11"/>
        <v>0.28999999999359716</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55051.310000000005</v>
      </c>
      <c r="D364" s="4">
        <f>'PR-RAS'!E369</f>
        <v>29944.160000000003</v>
      </c>
      <c r="E364" s="4">
        <v>0</v>
      </c>
      <c r="F364" s="4">
        <v>0</v>
      </c>
      <c r="G364" s="5">
        <f t="shared" si="10"/>
        <v>41723.08569</v>
      </c>
      <c r="H364" s="5">
        <f t="shared" si="11"/>
        <v>0.47000000000844011</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2566.44</v>
      </c>
      <c r="D365" s="4">
        <f>'PR-RAS'!E370</f>
        <v>3701.48</v>
      </c>
      <c r="E365" s="4">
        <v>0</v>
      </c>
      <c r="F365" s="4">
        <v>0</v>
      </c>
      <c r="G365" s="5">
        <f t="shared" si="10"/>
        <v>3628.8615999999997</v>
      </c>
      <c r="H365" s="5">
        <f t="shared" si="11"/>
        <v>0.92000000000007276</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629.46</v>
      </c>
      <c r="D366" s="4">
        <f>'PR-RAS'!E371</f>
        <v>2129.2800000000002</v>
      </c>
      <c r="E366" s="4">
        <v>0</v>
      </c>
      <c r="F366" s="4">
        <v>0</v>
      </c>
      <c r="G366" s="5">
        <f t="shared" si="10"/>
        <v>1784.1273000000001</v>
      </c>
      <c r="H366" s="5">
        <f t="shared" si="11"/>
        <v>0.74000000000023647</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48542.18</v>
      </c>
      <c r="D367" s="4">
        <f>'PR-RAS'!E372</f>
        <v>24113.4</v>
      </c>
      <c r="E367" s="4">
        <v>0</v>
      </c>
      <c r="F367" s="4">
        <v>0</v>
      </c>
      <c r="G367" s="5">
        <f t="shared" si="10"/>
        <v>35417.446680000001</v>
      </c>
      <c r="H367" s="5">
        <f t="shared" si="11"/>
        <v>0.58000000000174623</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3313.23</v>
      </c>
      <c r="D371" s="4">
        <f>'PR-RAS'!E376</f>
        <v>0</v>
      </c>
      <c r="E371" s="4">
        <v>0</v>
      </c>
      <c r="F371" s="4">
        <v>0</v>
      </c>
      <c r="G371" s="5">
        <f t="shared" si="10"/>
        <v>1225.8951</v>
      </c>
      <c r="H371" s="5">
        <f t="shared" si="11"/>
        <v>0.23000000000001819</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18989.560000000001</v>
      </c>
      <c r="D373" s="4">
        <f>'PR-RAS'!E378</f>
        <v>0</v>
      </c>
      <c r="E373" s="4">
        <v>0</v>
      </c>
      <c r="F373" s="4">
        <v>0</v>
      </c>
      <c r="G373" s="5">
        <f t="shared" si="10"/>
        <v>7064.1163200000001</v>
      </c>
      <c r="H373" s="5">
        <f t="shared" si="11"/>
        <v>0.43999999999869033</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18989.560000000001</v>
      </c>
      <c r="D376" s="4">
        <f>'PR-RAS'!E381</f>
        <v>0</v>
      </c>
      <c r="E376" s="4">
        <v>0</v>
      </c>
      <c r="F376" s="4">
        <v>0</v>
      </c>
      <c r="G376" s="5">
        <f t="shared" si="10"/>
        <v>7121.0850000000009</v>
      </c>
      <c r="H376" s="5">
        <f t="shared" si="11"/>
        <v>0.43999999999869033</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11350</v>
      </c>
      <c r="E397" s="4">
        <v>0</v>
      </c>
      <c r="F397" s="4">
        <v>0</v>
      </c>
      <c r="G397" s="5">
        <f t="shared" si="12"/>
        <v>8989.2000000000007</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11350</v>
      </c>
      <c r="E398" s="4">
        <v>0</v>
      </c>
      <c r="F398" s="4">
        <v>0</v>
      </c>
      <c r="G398" s="5">
        <f t="shared" si="12"/>
        <v>9011.9</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18721.530000000013</v>
      </c>
      <c r="D403" s="4">
        <f>'PR-RAS'!E408</f>
        <v>73738.81</v>
      </c>
      <c r="E403" s="4">
        <v>0</v>
      </c>
      <c r="F403" s="4">
        <v>0</v>
      </c>
      <c r="G403" s="5">
        <f t="shared" si="12"/>
        <v>66812.058300000019</v>
      </c>
      <c r="H403" s="5">
        <f t="shared" si="13"/>
        <v>0.65999999998894054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1456193.8699999999</v>
      </c>
      <c r="D407" s="4">
        <f>'PR-RAS'!E412</f>
        <v>1808727.32</v>
      </c>
      <c r="E407" s="4">
        <v>0</v>
      </c>
      <c r="F407" s="4">
        <v>0</v>
      </c>
      <c r="G407" s="5">
        <f t="shared" si="12"/>
        <v>2059901.2950600001</v>
      </c>
      <c r="H407" s="5">
        <f t="shared" si="13"/>
        <v>0.45000000018626451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1534766.5499999996</v>
      </c>
      <c r="D408" s="4">
        <f>'PR-RAS'!E413</f>
        <v>1840554.72</v>
      </c>
      <c r="E408" s="4">
        <v>0</v>
      </c>
      <c r="F408" s="4">
        <v>0</v>
      </c>
      <c r="G408" s="5">
        <f t="shared" si="12"/>
        <v>2122861.5279299994</v>
      </c>
      <c r="H408" s="5">
        <f t="shared" si="13"/>
        <v>0.73000000044703484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78572.679999999702</v>
      </c>
      <c r="D410" s="4">
        <f>'PR-RAS'!E415</f>
        <v>31827.399999999907</v>
      </c>
      <c r="E410" s="4">
        <v>0</v>
      </c>
      <c r="F410" s="4">
        <v>0</v>
      </c>
      <c r="G410" s="5">
        <f t="shared" si="12"/>
        <v>58171.0393199998</v>
      </c>
      <c r="H410" s="5">
        <f t="shared" si="13"/>
        <v>0.72000000020489097</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222610.7</v>
      </c>
      <c r="D411" s="4">
        <f>'PR-RAS'!E416</f>
        <v>144038.01999999999</v>
      </c>
      <c r="E411" s="4">
        <v>0</v>
      </c>
      <c r="F411" s="4">
        <v>0</v>
      </c>
      <c r="G411" s="5">
        <f t="shared" si="12"/>
        <v>209381.56339999998</v>
      </c>
      <c r="H411" s="5">
        <f t="shared" si="13"/>
        <v>0.31999999997788109</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614711.53</v>
      </c>
      <c r="D413" s="4">
        <f>'PR-RAS'!E418</f>
        <v>599591.32999999996</v>
      </c>
      <c r="E413" s="4">
        <v>0</v>
      </c>
      <c r="F413" s="4">
        <v>0</v>
      </c>
      <c r="G413" s="5">
        <f t="shared" si="12"/>
        <v>747324.40627999988</v>
      </c>
      <c r="H413" s="5">
        <f t="shared" si="13"/>
        <v>0.79999999993015081</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1456193.8699999999</v>
      </c>
      <c r="D633" s="4">
        <f>'PR-RAS'!E639</f>
        <v>1808727.32</v>
      </c>
      <c r="E633" s="4">
        <v>0</v>
      </c>
      <c r="F633" s="4">
        <v>0</v>
      </c>
      <c r="G633" s="5">
        <f t="shared" si="18"/>
        <v>3206545.8583200001</v>
      </c>
      <c r="H633" s="5">
        <f t="shared" si="19"/>
        <v>0.45000000018626451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1534766.5499999996</v>
      </c>
      <c r="D634" s="4">
        <f>'PR-RAS'!E640</f>
        <v>1840554.72</v>
      </c>
      <c r="E634" s="4">
        <v>0</v>
      </c>
      <c r="F634" s="4">
        <v>0</v>
      </c>
      <c r="G634" s="5">
        <f t="shared" si="18"/>
        <v>3301649.5016699997</v>
      </c>
      <c r="H634" s="5">
        <f t="shared" si="19"/>
        <v>0.73000000044703484</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78572.679999999702</v>
      </c>
      <c r="D636" s="4">
        <f>'PR-RAS'!E642</f>
        <v>31827.399999999907</v>
      </c>
      <c r="E636" s="4">
        <v>0</v>
      </c>
      <c r="F636" s="4">
        <v>0</v>
      </c>
      <c r="G636" s="5">
        <f t="shared" si="18"/>
        <v>90314.449799999697</v>
      </c>
      <c r="H636" s="5">
        <f t="shared" si="19"/>
        <v>0.72000000020489097</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222610.7</v>
      </c>
      <c r="D637" s="4">
        <f>'PR-RAS'!E643</f>
        <v>144038.01999999999</v>
      </c>
      <c r="E637" s="4">
        <v>0</v>
      </c>
      <c r="F637" s="4">
        <v>0</v>
      </c>
      <c r="G637" s="5">
        <f t="shared" si="18"/>
        <v>324796.76663999999</v>
      </c>
      <c r="H637" s="5">
        <f t="shared" si="19"/>
        <v>0.31999999997788109</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144038.02000000031</v>
      </c>
      <c r="D639" s="4">
        <f>'PR-RAS'!E645</f>
        <v>112210.62000000008</v>
      </c>
      <c r="E639" s="4">
        <v>0</v>
      </c>
      <c r="F639" s="4">
        <v>0</v>
      </c>
      <c r="G639" s="5">
        <f t="shared" si="18"/>
        <v>235077.00788000031</v>
      </c>
      <c r="H639" s="5">
        <f t="shared" si="19"/>
        <v>0.40000000022700988</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149019.73000000001</v>
      </c>
      <c r="D642" s="4">
        <f>'PR-RAS'!E649</f>
        <v>49976.639999999999</v>
      </c>
      <c r="E642" s="4">
        <v>0</v>
      </c>
      <c r="F642" s="4">
        <v>0</v>
      </c>
      <c r="G642" s="5">
        <f t="shared" ref="G642:G705" si="20">(B642/1000)*(C642*1+D642*2)</f>
        <v>159591.69941</v>
      </c>
      <c r="H642" s="5">
        <f t="shared" ref="H642:H705" si="21">ABS(C642-ROUND(C642,0))+ABS(D642-ROUND(D642,0))</f>
        <v>0.6299999999901047</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2332622.08</v>
      </c>
      <c r="D643" s="4">
        <f>'PR-RAS'!E650</f>
        <v>2373431.9300000002</v>
      </c>
      <c r="E643" s="4">
        <v>0</v>
      </c>
      <c r="F643" s="4">
        <v>0</v>
      </c>
      <c r="G643" s="5">
        <f t="shared" si="20"/>
        <v>4545029.9734800002</v>
      </c>
      <c r="H643" s="5">
        <f t="shared" si="21"/>
        <v>0.14999999990686774</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2431665.17</v>
      </c>
      <c r="D644" s="4">
        <f>'PR-RAS'!E651</f>
        <v>2291803.29</v>
      </c>
      <c r="E644" s="4">
        <v>0</v>
      </c>
      <c r="F644" s="4">
        <v>0</v>
      </c>
      <c r="G644" s="5">
        <f t="shared" si="20"/>
        <v>4510819.7352499999</v>
      </c>
      <c r="H644" s="5">
        <f t="shared" si="21"/>
        <v>0.4599999999627471</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49976.64000000013</v>
      </c>
      <c r="D645" s="4">
        <f>'PR-RAS'!E652</f>
        <v>131605.28000000026</v>
      </c>
      <c r="E645" s="4">
        <v>0</v>
      </c>
      <c r="F645" s="4">
        <v>0</v>
      </c>
      <c r="G645" s="5">
        <f t="shared" si="20"/>
        <v>201692.55680000043</v>
      </c>
      <c r="H645" s="5">
        <f t="shared" si="21"/>
        <v>0.64000000013038516</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37</v>
      </c>
      <c r="D646" s="4">
        <f>'PR-RAS'!E653</f>
        <v>43</v>
      </c>
      <c r="E646" s="4">
        <v>0</v>
      </c>
      <c r="F646" s="4">
        <v>0</v>
      </c>
      <c r="G646" s="5">
        <f t="shared" si="20"/>
        <v>79.335000000000008</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36</v>
      </c>
      <c r="D648" s="4">
        <f>'PR-RAS'!E655</f>
        <v>42</v>
      </c>
      <c r="E648" s="4">
        <v>0</v>
      </c>
      <c r="F648" s="4">
        <v>0</v>
      </c>
      <c r="G648" s="5">
        <f t="shared" si="20"/>
        <v>77.64</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10356.26</v>
      </c>
      <c r="E662" s="4">
        <v>0</v>
      </c>
      <c r="F662" s="4">
        <v>0</v>
      </c>
      <c r="G662" s="5">
        <f t="shared" si="20"/>
        <v>13690.97572</v>
      </c>
      <c r="H662" s="5">
        <f t="shared" si="21"/>
        <v>0.26000000000021828</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991822.76</v>
      </c>
      <c r="D703" s="4">
        <f>'PR-RAS'!E710</f>
        <v>1207956.71</v>
      </c>
      <c r="E703" s="4">
        <v>0</v>
      </c>
      <c r="F703" s="4">
        <v>0</v>
      </c>
      <c r="G703" s="5">
        <f t="shared" si="20"/>
        <v>2392230.7983599994</v>
      </c>
      <c r="H703" s="5">
        <f t="shared" si="21"/>
        <v>0.53000000002793968</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765.29</v>
      </c>
      <c r="D710" s="4">
        <f>'PR-RAS'!E717</f>
        <v>863</v>
      </c>
      <c r="E710" s="4">
        <v>0</v>
      </c>
      <c r="F710" s="4">
        <v>0</v>
      </c>
      <c r="G710" s="5">
        <f t="shared" si="22"/>
        <v>1766.3246099999999</v>
      </c>
      <c r="H710" s="5">
        <f t="shared" si="23"/>
        <v>0.28999999999996362</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16729.03</v>
      </c>
      <c r="D711" s="4">
        <f>'PR-RAS'!E718</f>
        <v>15230.29</v>
      </c>
      <c r="E711" s="4">
        <v>0</v>
      </c>
      <c r="F711" s="4">
        <v>0</v>
      </c>
      <c r="G711" s="5">
        <f t="shared" si="22"/>
        <v>33504.623099999997</v>
      </c>
      <c r="H711" s="5">
        <f t="shared" si="23"/>
        <v>0.31999999999970896</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10599.81</v>
      </c>
      <c r="D714" s="4">
        <f>'PR-RAS'!E721</f>
        <v>25752.73</v>
      </c>
      <c r="E714" s="4">
        <v>0</v>
      </c>
      <c r="F714" s="4">
        <v>0</v>
      </c>
      <c r="G714" s="5">
        <f t="shared" si="22"/>
        <v>44281.057509999999</v>
      </c>
      <c r="H714" s="5">
        <f t="shared" si="23"/>
        <v>0.46000000000094587</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8839.59</v>
      </c>
      <c r="D715" s="4">
        <f>'PR-RAS'!E722</f>
        <v>26767.040000000001</v>
      </c>
      <c r="E715" s="4">
        <v>0</v>
      </c>
      <c r="F715" s="4">
        <v>0</v>
      </c>
      <c r="G715" s="5">
        <f t="shared" si="22"/>
        <v>44534.800379999993</v>
      </c>
      <c r="H715" s="5">
        <f t="shared" si="23"/>
        <v>0.4500000000007276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3659.5</v>
      </c>
      <c r="D716" s="4">
        <f>'PR-RAS'!E723</f>
        <v>3768.64</v>
      </c>
      <c r="E716" s="4">
        <v>0</v>
      </c>
      <c r="F716" s="4">
        <v>0</v>
      </c>
      <c r="G716" s="5">
        <f t="shared" si="22"/>
        <v>8005.6976999999988</v>
      </c>
      <c r="H716" s="5">
        <f t="shared" si="23"/>
        <v>0.86000000000012733</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8629.2000000000007</v>
      </c>
      <c r="D718" s="4">
        <f>'PR-RAS'!E725</f>
        <v>13807.44</v>
      </c>
      <c r="E718" s="4">
        <v>0</v>
      </c>
      <c r="F718" s="4">
        <v>0</v>
      </c>
      <c r="G718" s="5">
        <f t="shared" si="22"/>
        <v>25987.005359999999</v>
      </c>
      <c r="H718" s="5">
        <f t="shared" si="23"/>
        <v>0.64000000000123691</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5844.1</v>
      </c>
      <c r="D719" s="4">
        <f>'PR-RAS'!E726</f>
        <v>5521.28</v>
      </c>
      <c r="E719" s="4">
        <v>0</v>
      </c>
      <c r="F719" s="4">
        <v>0</v>
      </c>
      <c r="G719" s="5">
        <f t="shared" si="22"/>
        <v>12124.621879999999</v>
      </c>
      <c r="H719" s="5">
        <f t="shared" si="23"/>
        <v>0.38000000000010914</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2014538.03</v>
      </c>
      <c r="D984" s="9">
        <f>BILANCA!E6</f>
        <v>1947679.5799999998</v>
      </c>
      <c r="E984" s="9">
        <v>0</v>
      </c>
      <c r="F984" s="9">
        <v>0</v>
      </c>
      <c r="G984" s="10">
        <f t="shared" ref="G984:G1047" si="32">B984/1000*C984+B984/500*D984</f>
        <v>5909.8971899999997</v>
      </c>
      <c r="H984" s="10">
        <f t="shared" si="31"/>
        <v>0.45000000018626451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1148507.8</v>
      </c>
      <c r="D985" s="4">
        <f>BILANCA!E7</f>
        <v>1022208.1799999998</v>
      </c>
      <c r="E985" s="4">
        <v>0</v>
      </c>
      <c r="F985" s="4">
        <v>0</v>
      </c>
      <c r="G985" s="5">
        <f t="shared" si="32"/>
        <v>6385.8483199999991</v>
      </c>
      <c r="H985" s="5">
        <f t="shared" si="31"/>
        <v>0.37999999977182597</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285549.40000000002</v>
      </c>
      <c r="D986" s="4">
        <f>BILANCA!E8</f>
        <v>317482.17000000004</v>
      </c>
      <c r="E986" s="4">
        <v>0</v>
      </c>
      <c r="F986" s="4">
        <v>0</v>
      </c>
      <c r="G986" s="5">
        <f t="shared" si="32"/>
        <v>2761.5412200000001</v>
      </c>
      <c r="H986" s="5">
        <f t="shared" si="31"/>
        <v>0.57000000006519258</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329992.25</v>
      </c>
      <c r="D988" s="4">
        <f>BILANCA!E10</f>
        <v>362436.9</v>
      </c>
      <c r="E988" s="4">
        <v>0</v>
      </c>
      <c r="F988" s="4">
        <v>0</v>
      </c>
      <c r="G988" s="5">
        <f t="shared" si="32"/>
        <v>5274.33025</v>
      </c>
      <c r="H988" s="5">
        <f t="shared" si="31"/>
        <v>0.34999999997671694</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44442.85</v>
      </c>
      <c r="D989" s="4">
        <f>BILANCA!E11</f>
        <v>44954.73</v>
      </c>
      <c r="E989" s="4">
        <v>0</v>
      </c>
      <c r="F989" s="4">
        <v>0</v>
      </c>
      <c r="G989" s="5">
        <f t="shared" si="32"/>
        <v>806.11386000000005</v>
      </c>
      <c r="H989" s="5">
        <f t="shared" si="31"/>
        <v>0.41999999999825377</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862449.5399999998</v>
      </c>
      <c r="D990" s="4">
        <f>BILANCA!E12</f>
        <v>704217.14999999979</v>
      </c>
      <c r="E990" s="4">
        <v>0</v>
      </c>
      <c r="F990" s="4">
        <v>0</v>
      </c>
      <c r="G990" s="5">
        <f t="shared" si="32"/>
        <v>15896.186879999996</v>
      </c>
      <c r="H990" s="5">
        <f t="shared" si="31"/>
        <v>0.60999999998603016</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87648.669999999984</v>
      </c>
      <c r="D991" s="4">
        <f>BILANCA!E13</f>
        <v>87155.189999999944</v>
      </c>
      <c r="E991" s="4">
        <v>0</v>
      </c>
      <c r="F991" s="4">
        <v>0</v>
      </c>
      <c r="G991" s="5">
        <f t="shared" si="32"/>
        <v>2095.672399999999</v>
      </c>
      <c r="H991" s="5">
        <f t="shared" si="31"/>
        <v>0.51999999996041879</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498275.17</v>
      </c>
      <c r="D993" s="4">
        <f>BILANCA!E15</f>
        <v>509625.17</v>
      </c>
      <c r="E993" s="4">
        <v>0</v>
      </c>
      <c r="F993" s="4">
        <v>0</v>
      </c>
      <c r="G993" s="5">
        <f t="shared" si="32"/>
        <v>15175.255099999998</v>
      </c>
      <c r="H993" s="5">
        <f t="shared" si="31"/>
        <v>0.33999999996740371</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9264.0499999999993</v>
      </c>
      <c r="D994" s="4">
        <f>BILANCA!E16</f>
        <v>9264.0499999999993</v>
      </c>
      <c r="E994" s="4">
        <v>0</v>
      </c>
      <c r="F994" s="4">
        <v>0</v>
      </c>
      <c r="G994" s="5">
        <f t="shared" si="32"/>
        <v>305.71364999999997</v>
      </c>
      <c r="H994" s="5">
        <f t="shared" si="31"/>
        <v>9.9999999998544808E-2</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419890.55</v>
      </c>
      <c r="D996" s="4">
        <f>BILANCA!E18</f>
        <v>431734.03</v>
      </c>
      <c r="E996" s="4">
        <v>0</v>
      </c>
      <c r="F996" s="4">
        <v>0</v>
      </c>
      <c r="G996" s="5">
        <f t="shared" si="32"/>
        <v>16683.661930000002</v>
      </c>
      <c r="H996" s="5">
        <f t="shared" si="31"/>
        <v>0.48000000003958121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159314.56999999995</v>
      </c>
      <c r="D997" s="4">
        <f>BILANCA!E19</f>
        <v>137324.82999999996</v>
      </c>
      <c r="E997" s="4">
        <v>0</v>
      </c>
      <c r="F997" s="4">
        <v>0</v>
      </c>
      <c r="G997" s="5">
        <f t="shared" si="32"/>
        <v>6075.4992199999979</v>
      </c>
      <c r="H997" s="5">
        <f t="shared" si="31"/>
        <v>0.60000000009313226</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87230.3</v>
      </c>
      <c r="D998" s="4">
        <f>BILANCA!E20</f>
        <v>90065.1</v>
      </c>
      <c r="E998" s="4">
        <v>0</v>
      </c>
      <c r="F998" s="4">
        <v>0</v>
      </c>
      <c r="G998" s="5">
        <f t="shared" si="32"/>
        <v>4010.4075000000003</v>
      </c>
      <c r="H998" s="5">
        <f t="shared" si="31"/>
        <v>0.40000000000873115</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1994.46</v>
      </c>
      <c r="D999" s="4">
        <f>BILANCA!E21</f>
        <v>3814.78</v>
      </c>
      <c r="E999" s="4">
        <v>0</v>
      </c>
      <c r="F999" s="4">
        <v>0</v>
      </c>
      <c r="G999" s="5">
        <f t="shared" si="32"/>
        <v>153.98432000000003</v>
      </c>
      <c r="H999" s="5">
        <f t="shared" si="31"/>
        <v>0.67999999999983629</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372599.41</v>
      </c>
      <c r="D1000" s="4">
        <f>BILANCA!E22</f>
        <v>385060.65</v>
      </c>
      <c r="E1000" s="4">
        <v>0</v>
      </c>
      <c r="F1000" s="4">
        <v>0</v>
      </c>
      <c r="G1000" s="5">
        <f t="shared" si="32"/>
        <v>19426.252070000002</v>
      </c>
      <c r="H1000" s="5">
        <f t="shared" si="31"/>
        <v>0.75999999995110556</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3303.47</v>
      </c>
      <c r="D1002" s="4">
        <f>BILANCA!E24</f>
        <v>3303.47</v>
      </c>
      <c r="E1002" s="4">
        <v>0</v>
      </c>
      <c r="F1002" s="4">
        <v>0</v>
      </c>
      <c r="G1002" s="5">
        <f t="shared" si="32"/>
        <v>188.29778999999999</v>
      </c>
      <c r="H1002" s="5">
        <f t="shared" si="31"/>
        <v>0.93999999999959982</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177113.21</v>
      </c>
      <c r="D1004" s="4">
        <f>BILANCA!E26</f>
        <v>175278.71</v>
      </c>
      <c r="E1004" s="4">
        <v>0</v>
      </c>
      <c r="F1004" s="4">
        <v>0</v>
      </c>
      <c r="G1004" s="5">
        <f t="shared" si="32"/>
        <v>11081.08323</v>
      </c>
      <c r="H1004" s="5">
        <f t="shared" si="31"/>
        <v>0.5</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482926.28</v>
      </c>
      <c r="D1006" s="4">
        <f>BILANCA!E28</f>
        <v>520197.88</v>
      </c>
      <c r="E1006" s="4">
        <v>0</v>
      </c>
      <c r="F1006" s="4">
        <v>0</v>
      </c>
      <c r="G1006" s="5">
        <f t="shared" si="32"/>
        <v>35036.406920000001</v>
      </c>
      <c r="H1006" s="5">
        <f t="shared" si="31"/>
        <v>0.40000000002328306</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615486.29999999981</v>
      </c>
      <c r="D1007" s="4">
        <f>BILANCA!E29</f>
        <v>479737.12999999989</v>
      </c>
      <c r="E1007" s="4">
        <v>0</v>
      </c>
      <c r="F1007" s="4">
        <v>0</v>
      </c>
      <c r="G1007" s="5">
        <f t="shared" si="32"/>
        <v>37799.053439999989</v>
      </c>
      <c r="H1007" s="5">
        <f t="shared" si="31"/>
        <v>0.42999999970197678</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88452.96</v>
      </c>
      <c r="D1008" s="4">
        <f>BILANCA!E30</f>
        <v>88452.96</v>
      </c>
      <c r="E1008" s="4">
        <v>0</v>
      </c>
      <c r="F1008" s="4">
        <v>0</v>
      </c>
      <c r="G1008" s="5">
        <f t="shared" si="32"/>
        <v>6633.9719999999998</v>
      </c>
      <c r="H1008" s="5">
        <f t="shared" si="31"/>
        <v>7.9999999987194315E-2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1675091.95</v>
      </c>
      <c r="D1010" s="4">
        <f>BILANCA!E32</f>
        <v>1437099.47</v>
      </c>
      <c r="E1010" s="4">
        <v>0</v>
      </c>
      <c r="F1010" s="4">
        <v>0</v>
      </c>
      <c r="G1010" s="5">
        <f t="shared" si="32"/>
        <v>122830.85402999999</v>
      </c>
      <c r="H1010" s="5">
        <f t="shared" si="31"/>
        <v>0.52000000001862645</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1148058.6100000001</v>
      </c>
      <c r="D1012" s="4">
        <f>BILANCA!E34</f>
        <v>1045815.3</v>
      </c>
      <c r="E1012" s="4">
        <v>0</v>
      </c>
      <c r="F1012" s="4">
        <v>0</v>
      </c>
      <c r="G1012" s="5">
        <f t="shared" si="32"/>
        <v>93950.98709000001</v>
      </c>
      <c r="H1012" s="5">
        <f t="shared" si="31"/>
        <v>0.68999999994412065</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11190.34</v>
      </c>
      <c r="D1025" s="4">
        <f>BILANCA!E47</f>
        <v>11190.34</v>
      </c>
      <c r="E1025" s="4">
        <v>0</v>
      </c>
      <c r="F1025" s="4">
        <v>0</v>
      </c>
      <c r="G1025" s="5">
        <f t="shared" si="32"/>
        <v>1409.9828400000001</v>
      </c>
      <c r="H1025" s="5">
        <f t="shared" si="31"/>
        <v>0.68000000000029104</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7671.38</v>
      </c>
      <c r="D1026" s="4">
        <f>BILANCA!E48</f>
        <v>7671.38</v>
      </c>
      <c r="E1026" s="4">
        <v>0</v>
      </c>
      <c r="F1026" s="4">
        <v>0</v>
      </c>
      <c r="G1026" s="5">
        <f t="shared" si="32"/>
        <v>989.6080199999999</v>
      </c>
      <c r="H1026" s="5">
        <f t="shared" ref="H1026:H1089" si="33">ABS(C1026-ROUND(C1026,0))+ABS(D1026-ROUND(D1026,0))</f>
        <v>0.76000000000021828</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195090.41</v>
      </c>
      <c r="D1027" s="4">
        <f>BILANCA!E49</f>
        <v>195090.41</v>
      </c>
      <c r="E1027" s="4">
        <v>0</v>
      </c>
      <c r="F1027" s="4">
        <v>0</v>
      </c>
      <c r="G1027" s="5">
        <f t="shared" si="32"/>
        <v>25751.934119999998</v>
      </c>
      <c r="H1027" s="5">
        <f t="shared" si="33"/>
        <v>0.82000000000698492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213952.13</v>
      </c>
      <c r="D1028" s="4">
        <f>BILANCA!E50</f>
        <v>213952.13</v>
      </c>
      <c r="E1028" s="4">
        <v>0</v>
      </c>
      <c r="F1028" s="4">
        <v>0</v>
      </c>
      <c r="G1028" s="5">
        <f t="shared" si="32"/>
        <v>28883.537550000001</v>
      </c>
      <c r="H1028" s="5">
        <f t="shared" si="33"/>
        <v>0.26000000000931323</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508.86000000000058</v>
      </c>
      <c r="D1030" s="4">
        <f>BILANCA!E52</f>
        <v>508.86000000000058</v>
      </c>
      <c r="E1030" s="4">
        <v>0</v>
      </c>
      <c r="F1030" s="4">
        <v>0</v>
      </c>
      <c r="G1030" s="5">
        <f t="shared" si="32"/>
        <v>71.749260000000078</v>
      </c>
      <c r="H1030" s="5">
        <f t="shared" si="33"/>
        <v>0.27999999999883585</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8236.68</v>
      </c>
      <c r="D1032" s="4">
        <f>BILANCA!E54</f>
        <v>10805.78</v>
      </c>
      <c r="E1032" s="4">
        <v>0</v>
      </c>
      <c r="F1032" s="4">
        <v>0</v>
      </c>
      <c r="G1032" s="5">
        <f t="shared" si="32"/>
        <v>1462.5637600000002</v>
      </c>
      <c r="H1032" s="5">
        <f t="shared" si="33"/>
        <v>0.53999999999905413</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7727.82</v>
      </c>
      <c r="D1033" s="4">
        <f>BILANCA!E55</f>
        <v>10296.92</v>
      </c>
      <c r="E1033" s="4">
        <v>0</v>
      </c>
      <c r="F1033" s="4">
        <v>0</v>
      </c>
      <c r="G1033" s="5">
        <f t="shared" si="32"/>
        <v>1416.0830000000001</v>
      </c>
      <c r="H1033" s="5">
        <f t="shared" si="33"/>
        <v>0.26000000000021828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866030.23</v>
      </c>
      <c r="D1046" s="4">
        <f>BILANCA!E68</f>
        <v>925471.4</v>
      </c>
      <c r="E1046" s="4">
        <v>0</v>
      </c>
      <c r="F1046" s="4">
        <v>0</v>
      </c>
      <c r="G1046" s="5">
        <f t="shared" si="32"/>
        <v>171169.30089000001</v>
      </c>
      <c r="H1046" s="5">
        <f t="shared" si="33"/>
        <v>0.63000000000465661</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49976.639999999999</v>
      </c>
      <c r="D1047" s="4">
        <f>BILANCA!E69</f>
        <v>131605.28</v>
      </c>
      <c r="E1047" s="4">
        <v>0</v>
      </c>
      <c r="F1047" s="4">
        <v>0</v>
      </c>
      <c r="G1047" s="5">
        <f t="shared" si="32"/>
        <v>20043.980799999998</v>
      </c>
      <c r="H1047" s="5">
        <f t="shared" si="33"/>
        <v>0.63999999999941792</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49419.29</v>
      </c>
      <c r="D1048" s="4">
        <f>BILANCA!E70</f>
        <v>131103.93</v>
      </c>
      <c r="E1048" s="4">
        <v>0</v>
      </c>
      <c r="F1048" s="4">
        <v>0</v>
      </c>
      <c r="G1048" s="5">
        <f t="shared" ref="G1048:G1111" si="34">B1048/1000*C1048+B1048/500*D1048</f>
        <v>20255.764750000002</v>
      </c>
      <c r="H1048" s="5">
        <f t="shared" si="33"/>
        <v>0.36000000000785803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49419.29</v>
      </c>
      <c r="D1050" s="4">
        <f>BILANCA!E72</f>
        <v>131103.93</v>
      </c>
      <c r="E1050" s="4">
        <v>0</v>
      </c>
      <c r="F1050" s="4">
        <v>0</v>
      </c>
      <c r="G1050" s="5">
        <f t="shared" si="34"/>
        <v>20879.019049999999</v>
      </c>
      <c r="H1050" s="5">
        <f t="shared" si="33"/>
        <v>0.36000000000785803</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557.35</v>
      </c>
      <c r="D1054" s="4">
        <f>BILANCA!E76</f>
        <v>501.35</v>
      </c>
      <c r="E1054" s="4">
        <v>0</v>
      </c>
      <c r="F1054" s="4">
        <v>0</v>
      </c>
      <c r="G1054" s="5">
        <f t="shared" si="34"/>
        <v>110.76355</v>
      </c>
      <c r="H1054" s="5">
        <f t="shared" si="33"/>
        <v>0.70000000000004547</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47645.29</v>
      </c>
      <c r="D1056" s="4">
        <f>BILANCA!E78</f>
        <v>47007.32</v>
      </c>
      <c r="E1056" s="4">
        <v>0</v>
      </c>
      <c r="F1056" s="4">
        <v>0</v>
      </c>
      <c r="G1056" s="5">
        <f t="shared" si="34"/>
        <v>10341.174889999998</v>
      </c>
      <c r="H1056" s="5">
        <f t="shared" si="33"/>
        <v>0.61000000000058208</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1237.9000000000001</v>
      </c>
      <c r="E1061" s="4">
        <v>0</v>
      </c>
      <c r="F1061" s="4">
        <v>0</v>
      </c>
      <c r="G1061" s="5">
        <f t="shared" si="34"/>
        <v>193.11240000000001</v>
      </c>
      <c r="H1061" s="5">
        <f t="shared" si="33"/>
        <v>9.9999999999909051E-2</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21921.7</v>
      </c>
      <c r="D1062" s="4">
        <f>BILANCA!E84</f>
        <v>21391.55</v>
      </c>
      <c r="E1062" s="4">
        <v>0</v>
      </c>
      <c r="F1062" s="4">
        <v>0</v>
      </c>
      <c r="G1062" s="5">
        <f t="shared" si="34"/>
        <v>5111.6792000000005</v>
      </c>
      <c r="H1062" s="5">
        <f t="shared" si="33"/>
        <v>0.75</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25723.59</v>
      </c>
      <c r="D1064" s="4">
        <f>BILANCA!E86</f>
        <v>24377.87</v>
      </c>
      <c r="E1064" s="4">
        <v>0</v>
      </c>
      <c r="F1064" s="4">
        <v>0</v>
      </c>
      <c r="G1064" s="5">
        <f t="shared" si="34"/>
        <v>6032.8257300000005</v>
      </c>
      <c r="H1064" s="5">
        <f t="shared" si="33"/>
        <v>0.54000000000087311</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768408.3</v>
      </c>
      <c r="D1124" s="4">
        <f>BILANCA!E146</f>
        <v>746858.8</v>
      </c>
      <c r="E1124" s="4">
        <v>0</v>
      </c>
      <c r="F1124" s="4">
        <v>0</v>
      </c>
      <c r="G1124" s="5">
        <f t="shared" si="36"/>
        <v>318959.75189999997</v>
      </c>
      <c r="H1124" s="5">
        <f t="shared" si="35"/>
        <v>0.5</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9712.2999999999993</v>
      </c>
      <c r="D1136" s="4">
        <f>BILANCA!E158</f>
        <v>9712.2999999999993</v>
      </c>
      <c r="E1136" s="4">
        <v>0</v>
      </c>
      <c r="F1136" s="4">
        <v>0</v>
      </c>
      <c r="G1136" s="5">
        <f t="shared" si="36"/>
        <v>4457.9456999999993</v>
      </c>
      <c r="H1136" s="5">
        <f t="shared" si="35"/>
        <v>0.59999999999854481</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754770.09</v>
      </c>
      <c r="D1137" s="4">
        <f>BILANCA!E159</f>
        <v>735617.41</v>
      </c>
      <c r="E1137" s="4">
        <v>0</v>
      </c>
      <c r="F1137" s="4">
        <v>0</v>
      </c>
      <c r="G1137" s="5">
        <f t="shared" si="36"/>
        <v>342804.75614000001</v>
      </c>
      <c r="H1137" s="5">
        <f t="shared" si="35"/>
        <v>0.5</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3925.91</v>
      </c>
      <c r="D1138" s="4">
        <f>BILANCA!E160</f>
        <v>1529.09</v>
      </c>
      <c r="E1138" s="4">
        <v>0</v>
      </c>
      <c r="F1138" s="4">
        <v>0</v>
      </c>
      <c r="G1138" s="5">
        <f t="shared" si="36"/>
        <v>1082.53395</v>
      </c>
      <c r="H1138" s="5">
        <f t="shared" si="35"/>
        <v>0.18000000000006366</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2014538.03</v>
      </c>
      <c r="D1152" s="4">
        <f>BILANCA!E175</f>
        <v>1947679.5799999998</v>
      </c>
      <c r="E1152" s="4">
        <v>0</v>
      </c>
      <c r="F1152" s="4">
        <v>0</v>
      </c>
      <c r="G1152" s="5">
        <f t="shared" si="36"/>
        <v>998772.62511000014</v>
      </c>
      <c r="H1152" s="5">
        <f t="shared" si="35"/>
        <v>0.45000000018626451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107280.66</v>
      </c>
      <c r="D1153" s="4">
        <f>BILANCA!E176</f>
        <v>213669.43</v>
      </c>
      <c r="E1153" s="4">
        <v>0</v>
      </c>
      <c r="F1153" s="4">
        <v>0</v>
      </c>
      <c r="G1153" s="5">
        <f t="shared" si="36"/>
        <v>90885.318400000018</v>
      </c>
      <c r="H1153" s="5">
        <f t="shared" si="35"/>
        <v>0.76999999998952262</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107280.66</v>
      </c>
      <c r="D1154" s="4">
        <f>BILANCA!E177</f>
        <v>172044.19999999998</v>
      </c>
      <c r="E1154" s="4">
        <v>0</v>
      </c>
      <c r="F1154" s="4">
        <v>0</v>
      </c>
      <c r="G1154" s="5">
        <f t="shared" si="36"/>
        <v>77184.109259999997</v>
      </c>
      <c r="H1154" s="5">
        <f t="shared" ref="H1154:H1217" si="37">ABS(C1154-ROUND(C1154,0))+ABS(D1154-ROUND(D1154,0))</f>
        <v>0.53999999997904524</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98816.37</v>
      </c>
      <c r="D1156" s="4">
        <f>BILANCA!E179</f>
        <v>164092.57999999999</v>
      </c>
      <c r="E1156" s="4">
        <v>0</v>
      </c>
      <c r="F1156" s="4">
        <v>0</v>
      </c>
      <c r="G1156" s="5">
        <f t="shared" si="36"/>
        <v>73871.264689999982</v>
      </c>
      <c r="H1156" s="5">
        <f t="shared" si="37"/>
        <v>0.79000000000814907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780.08</v>
      </c>
      <c r="D1157" s="4">
        <f>BILANCA!E180</f>
        <v>754.94</v>
      </c>
      <c r="E1157" s="4">
        <v>0</v>
      </c>
      <c r="F1157" s="4">
        <v>0</v>
      </c>
      <c r="G1157" s="5">
        <f t="shared" si="36"/>
        <v>398.45303999999999</v>
      </c>
      <c r="H1157" s="5">
        <f t="shared" si="37"/>
        <v>0.13999999999998636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174.84</v>
      </c>
      <c r="D1159" s="4">
        <f>BILANCA!E182</f>
        <v>174.84</v>
      </c>
      <c r="E1159" s="4">
        <v>0</v>
      </c>
      <c r="F1159" s="4">
        <v>0</v>
      </c>
      <c r="G1159" s="5">
        <f t="shared" si="36"/>
        <v>92.315519999999992</v>
      </c>
      <c r="H1159" s="5">
        <f t="shared" si="37"/>
        <v>0.31999999999999318</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605.24</v>
      </c>
      <c r="D1160" s="4">
        <f>BILANCA!E183</f>
        <v>580.1</v>
      </c>
      <c r="E1160" s="4">
        <v>0</v>
      </c>
      <c r="F1160" s="4">
        <v>0</v>
      </c>
      <c r="G1160" s="5">
        <f t="shared" si="36"/>
        <v>312.48288000000002</v>
      </c>
      <c r="H1160" s="5">
        <f t="shared" si="37"/>
        <v>0.34000000000003183</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7684.21</v>
      </c>
      <c r="D1165" s="4">
        <f>BILANCA!E188</f>
        <v>7196.68</v>
      </c>
      <c r="E1165" s="4">
        <v>0</v>
      </c>
      <c r="F1165" s="4">
        <v>0</v>
      </c>
      <c r="G1165" s="5">
        <f t="shared" si="36"/>
        <v>4018.1177399999997</v>
      </c>
      <c r="H1165" s="5">
        <f t="shared" si="37"/>
        <v>0.52999999999974534</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41625.230000000003</v>
      </c>
      <c r="E1166" s="4">
        <v>0</v>
      </c>
      <c r="F1166" s="4">
        <v>0</v>
      </c>
      <c r="G1166" s="5">
        <f t="shared" si="36"/>
        <v>15234.834180000002</v>
      </c>
      <c r="H1166" s="5">
        <f t="shared" si="37"/>
        <v>0.23000000000320142</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1907257.37</v>
      </c>
      <c r="D1214" s="4">
        <f>BILANCA!E237</f>
        <v>1734010.15</v>
      </c>
      <c r="E1214" s="4">
        <v>0</v>
      </c>
      <c r="F1214" s="4">
        <v>0</v>
      </c>
      <c r="G1214" s="5">
        <f t="shared" si="38"/>
        <v>1241689.1417700001</v>
      </c>
      <c r="H1214" s="5">
        <f t="shared" si="37"/>
        <v>0.52000000001862645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1148507.82</v>
      </c>
      <c r="D1215" s="4">
        <f>BILANCA!E238</f>
        <v>1022208.2</v>
      </c>
      <c r="E1215" s="4">
        <v>0</v>
      </c>
      <c r="F1215" s="4">
        <v>0</v>
      </c>
      <c r="G1215" s="5">
        <f t="shared" si="38"/>
        <v>740758.41904000007</v>
      </c>
      <c r="H1215" s="5">
        <f t="shared" si="37"/>
        <v>0.37999999988824129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1148507.82</v>
      </c>
      <c r="D1216" s="4">
        <f>BILANCA!E239</f>
        <v>1022208.2</v>
      </c>
      <c r="E1216" s="4">
        <v>0</v>
      </c>
      <c r="F1216" s="4">
        <v>0</v>
      </c>
      <c r="G1216" s="5">
        <f t="shared" si="38"/>
        <v>743951.34325999999</v>
      </c>
      <c r="H1216" s="5">
        <f t="shared" si="37"/>
        <v>0.37999999988824129</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1148507.82</v>
      </c>
      <c r="D1217" s="4">
        <f>BILANCA!E240</f>
        <v>1022208.2</v>
      </c>
      <c r="E1217" s="4">
        <v>0</v>
      </c>
      <c r="F1217" s="4">
        <v>0</v>
      </c>
      <c r="G1217" s="5">
        <f t="shared" si="38"/>
        <v>747144.26748000004</v>
      </c>
      <c r="H1217" s="5">
        <f t="shared" si="37"/>
        <v>0.37999999988824129</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144038.01999999999</v>
      </c>
      <c r="D1222" s="4">
        <f>BILANCA!E245</f>
        <v>112210.62</v>
      </c>
      <c r="E1222" s="4">
        <v>0</v>
      </c>
      <c r="F1222" s="4">
        <v>0</v>
      </c>
      <c r="G1222" s="5">
        <f t="shared" si="38"/>
        <v>88061.763139999995</v>
      </c>
      <c r="H1222" s="5">
        <f t="shared" si="39"/>
        <v>0.39999999999417923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162759.54999999999</v>
      </c>
      <c r="D1223" s="4">
        <f>BILANCA!E246</f>
        <v>185949.43</v>
      </c>
      <c r="E1223" s="4">
        <v>0</v>
      </c>
      <c r="F1223" s="4">
        <v>0</v>
      </c>
      <c r="G1223" s="5">
        <f t="shared" si="38"/>
        <v>128318.0184</v>
      </c>
      <c r="H1223" s="5">
        <f t="shared" si="39"/>
        <v>0.88000000000465661</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162759.54999999999</v>
      </c>
      <c r="D1224" s="4">
        <f>BILANCA!E247</f>
        <v>185949.43</v>
      </c>
      <c r="E1224" s="4">
        <v>0</v>
      </c>
      <c r="F1224" s="4">
        <v>0</v>
      </c>
      <c r="G1224" s="5">
        <f t="shared" si="38"/>
        <v>128852.67681</v>
      </c>
      <c r="H1224" s="5">
        <f t="shared" si="39"/>
        <v>0.88000000000465661</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18721.53</v>
      </c>
      <c r="D1227" s="4">
        <f>BILANCA!E250</f>
        <v>73738.81</v>
      </c>
      <c r="E1227" s="4">
        <v>0</v>
      </c>
      <c r="F1227" s="4">
        <v>0</v>
      </c>
      <c r="G1227" s="5">
        <f t="shared" si="38"/>
        <v>40552.592599999996</v>
      </c>
      <c r="H1227" s="5">
        <f t="shared" si="39"/>
        <v>0.66000000000349246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18721.53</v>
      </c>
      <c r="D1229" s="4">
        <f>BILANCA!E252</f>
        <v>73738.81</v>
      </c>
      <c r="E1229" s="4">
        <v>0</v>
      </c>
      <c r="F1229" s="4">
        <v>0</v>
      </c>
      <c r="G1229" s="5">
        <f t="shared" si="38"/>
        <v>40884.990899999997</v>
      </c>
      <c r="H1229" s="5">
        <f t="shared" si="39"/>
        <v>0.66000000000349246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614711.53</v>
      </c>
      <c r="D1232" s="4">
        <f>BILANCA!E255</f>
        <v>599591.32999999996</v>
      </c>
      <c r="E1232" s="4">
        <v>0</v>
      </c>
      <c r="F1232" s="4">
        <v>0</v>
      </c>
      <c r="G1232" s="5">
        <f t="shared" si="38"/>
        <v>451659.65330999997</v>
      </c>
      <c r="H1232" s="5">
        <f t="shared" si="39"/>
        <v>0.79999999993015081</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768408.3</v>
      </c>
      <c r="D1240" s="4">
        <f>BILANCA!E264</f>
        <v>746858.8</v>
      </c>
      <c r="E1240" s="4">
        <v>0</v>
      </c>
      <c r="F1240" s="4">
        <v>0</v>
      </c>
      <c r="G1240" s="5">
        <f t="shared" ref="G1240:G1303" si="40">B1240/1000*C1240+B1240/500*D1240</f>
        <v>581366.3563000001</v>
      </c>
      <c r="H1240" s="5">
        <f t="shared" si="39"/>
        <v>0.5</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2471.21</v>
      </c>
      <c r="D1244" s="4">
        <f>BILANCA!E268</f>
        <v>1125.49</v>
      </c>
      <c r="E1244" s="4">
        <v>0</v>
      </c>
      <c r="F1244" s="4">
        <v>0</v>
      </c>
      <c r="G1244" s="5">
        <f t="shared" si="40"/>
        <v>1232.4915900000001</v>
      </c>
      <c r="H1244" s="5">
        <f t="shared" si="39"/>
        <v>0.70000000000004547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22346.81</v>
      </c>
      <c r="D1245" s="4">
        <f>BILANCA!E269</f>
        <v>22346.81</v>
      </c>
      <c r="E1245" s="4">
        <v>0</v>
      </c>
      <c r="F1245" s="4">
        <v>0</v>
      </c>
      <c r="G1245" s="5">
        <f t="shared" si="40"/>
        <v>17564.592660000002</v>
      </c>
      <c r="H1245" s="5">
        <f t="shared" si="39"/>
        <v>0.37999999999738066</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905.57</v>
      </c>
      <c r="D1247" s="4">
        <f>BILANCA!E271</f>
        <v>905.57</v>
      </c>
      <c r="E1247" s="4">
        <v>0</v>
      </c>
      <c r="F1247" s="4">
        <v>0</v>
      </c>
      <c r="G1247" s="5">
        <f t="shared" si="40"/>
        <v>717.21144000000004</v>
      </c>
      <c r="H1247" s="5">
        <f t="shared" si="39"/>
        <v>0.85999999999989996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107280.66</v>
      </c>
      <c r="D1263" s="4">
        <f>BILANCA!E287</f>
        <v>172044.2</v>
      </c>
      <c r="E1263" s="4">
        <v>0</v>
      </c>
      <c r="F1263" s="4">
        <v>0</v>
      </c>
      <c r="G1263" s="5">
        <f t="shared" si="40"/>
        <v>126383.33680000002</v>
      </c>
      <c r="H1263" s="5">
        <f t="shared" si="39"/>
        <v>0.54000000000814907</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41625.230000000003</v>
      </c>
      <c r="E1265" s="4">
        <v>0</v>
      </c>
      <c r="F1265" s="4">
        <v>0</v>
      </c>
      <c r="G1265" s="5">
        <f t="shared" si="40"/>
        <v>23476.629720000001</v>
      </c>
      <c r="H1265" s="5">
        <f t="shared" si="39"/>
        <v>0.23000000000320142</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384.9</v>
      </c>
      <c r="D1271" s="4">
        <f>BILANCA!E295</f>
        <v>0</v>
      </c>
      <c r="E1271" s="4">
        <v>0</v>
      </c>
      <c r="F1271" s="4">
        <v>0</v>
      </c>
      <c r="G1271" s="5">
        <f t="shared" si="40"/>
        <v>110.85119999999999</v>
      </c>
      <c r="H1271" s="5">
        <f t="shared" si="39"/>
        <v>0.10000000000002274</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5875.64</v>
      </c>
      <c r="D1273" s="4">
        <f>BILANCA!E297</f>
        <v>5875.64</v>
      </c>
      <c r="E1273" s="4">
        <v>0</v>
      </c>
      <c r="F1273" s="4">
        <v>0</v>
      </c>
      <c r="G1273" s="5">
        <f t="shared" si="40"/>
        <v>5111.8068000000003</v>
      </c>
      <c r="H1273" s="5">
        <f t="shared" si="39"/>
        <v>0.71999999999934516</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1383.63</v>
      </c>
      <c r="D1274" s="4">
        <f>BILANCA!E298</f>
        <v>1321.04</v>
      </c>
      <c r="E1274" s="4">
        <v>0</v>
      </c>
      <c r="F1274" s="4">
        <v>0</v>
      </c>
      <c r="G1274" s="5">
        <f t="shared" si="40"/>
        <v>1171.4816099999998</v>
      </c>
      <c r="H1274" s="5">
        <f t="shared" si="39"/>
        <v>0.40999999999985448</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1534766.55</v>
      </c>
      <c r="D1369" s="4">
        <f>'RAS-funkcijski'!E75</f>
        <v>1840554.72</v>
      </c>
      <c r="E1369" s="4">
        <v>0</v>
      </c>
      <c r="F1369" s="4">
        <v>0</v>
      </c>
      <c r="G1369" s="5">
        <f t="shared" si="44"/>
        <v>370327.19528999995</v>
      </c>
      <c r="H1369" s="5">
        <f t="shared" si="43"/>
        <v>0.72999999998137355</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1534766.55</v>
      </c>
      <c r="D1373" s="4">
        <f>'RAS-funkcijski'!E79</f>
        <v>1840554.72</v>
      </c>
      <c r="E1373" s="4">
        <v>0</v>
      </c>
      <c r="F1373" s="4">
        <v>0</v>
      </c>
      <c r="G1373" s="5">
        <f t="shared" si="44"/>
        <v>391190.69925000001</v>
      </c>
      <c r="H1373" s="5">
        <f t="shared" si="43"/>
        <v>0.72999999998137355</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1534766.55</v>
      </c>
      <c r="D1435" s="15">
        <f>'RAS-funkcijski'!E141</f>
        <v>1840554.72</v>
      </c>
      <c r="E1435" s="15">
        <v>0</v>
      </c>
      <c r="F1435" s="15">
        <v>0</v>
      </c>
      <c r="G1435" s="16">
        <f t="shared" si="46"/>
        <v>714575.01063000003</v>
      </c>
      <c r="H1435" s="16">
        <f t="shared" si="45"/>
        <v>0.72999999998137355</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930.65</v>
      </c>
      <c r="E1436" s="9">
        <v>0</v>
      </c>
      <c r="F1436" s="9">
        <v>0</v>
      </c>
      <c r="G1436" s="10">
        <f t="shared" si="46"/>
        <v>1.8613</v>
      </c>
      <c r="H1436" s="10">
        <f t="shared" si="45"/>
        <v>0.35000000000002274</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930.65</v>
      </c>
      <c r="E1437" s="4">
        <v>0</v>
      </c>
      <c r="F1437" s="4">
        <v>0</v>
      </c>
      <c r="G1437" s="5">
        <f t="shared" si="46"/>
        <v>3.7225999999999999</v>
      </c>
      <c r="H1437" s="5">
        <f t="shared" si="45"/>
        <v>0.35000000000002274</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930.65</v>
      </c>
      <c r="E1438" s="4">
        <v>0</v>
      </c>
      <c r="F1438" s="4">
        <v>0</v>
      </c>
      <c r="G1438" s="5">
        <f t="shared" si="46"/>
        <v>5.5838999999999999</v>
      </c>
      <c r="H1438" s="5">
        <f t="shared" si="45"/>
        <v>0.35000000000002274</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930.65</v>
      </c>
      <c r="E1440" s="4">
        <v>0</v>
      </c>
      <c r="F1440" s="4">
        <v>0</v>
      </c>
      <c r="G1440" s="5">
        <f t="shared" si="46"/>
        <v>9.3064999999999998</v>
      </c>
      <c r="H1440" s="5">
        <f t="shared" si="45"/>
        <v>0.35000000000002274</v>
      </c>
      <c r="I1440" s="13">
        <f t="shared" si="47"/>
        <v>3.2572750000002113</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107280.66</v>
      </c>
      <c r="D1480" s="9"/>
      <c r="E1480" s="9">
        <v>0</v>
      </c>
      <c r="F1480" s="9">
        <v>0</v>
      </c>
      <c r="G1480" s="10">
        <f t="shared" ref="G1480:G1511" si="52">B1480/1000*C1480</f>
        <v>107.28066000000001</v>
      </c>
      <c r="H1480" s="10">
        <f t="shared" ref="H1480:H1511" si="53">ABS(C1480-ROUND(C1480,0))</f>
        <v>0.33999999999650754</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2398084.1799999997</v>
      </c>
      <c r="D1481" s="4">
        <v>0</v>
      </c>
      <c r="E1481" s="4">
        <v>0</v>
      </c>
      <c r="F1481" s="4">
        <v>0</v>
      </c>
      <c r="G1481" s="5">
        <f t="shared" si="52"/>
        <v>4796.1683599999997</v>
      </c>
      <c r="H1481" s="5">
        <f t="shared" si="53"/>
        <v>0.17999999970197678</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2315468.0699999998</v>
      </c>
      <c r="D1483" s="4">
        <v>0</v>
      </c>
      <c r="E1483" s="4">
        <v>0</v>
      </c>
      <c r="F1483" s="4">
        <v>0</v>
      </c>
      <c r="G1483" s="5">
        <f t="shared" si="52"/>
        <v>9261.8722799999996</v>
      </c>
      <c r="H1483" s="5">
        <f t="shared" si="53"/>
        <v>6.9999999832361937E-2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901382.06</v>
      </c>
      <c r="D1484" s="4">
        <v>0</v>
      </c>
      <c r="E1484" s="4">
        <v>0</v>
      </c>
      <c r="F1484" s="4">
        <v>0</v>
      </c>
      <c r="G1484" s="5">
        <f t="shared" si="52"/>
        <v>4506.9103000000005</v>
      </c>
      <c r="H1484" s="5">
        <f t="shared" si="53"/>
        <v>6.0000000055879354E-2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865194.98</v>
      </c>
      <c r="D1485" s="4">
        <v>0</v>
      </c>
      <c r="E1485" s="4">
        <v>0</v>
      </c>
      <c r="F1485" s="4">
        <v>0</v>
      </c>
      <c r="G1485" s="5">
        <f t="shared" si="52"/>
        <v>5191.1698800000004</v>
      </c>
      <c r="H1485" s="5">
        <f t="shared" si="53"/>
        <v>2.0000000018626451E-2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13048.7</v>
      </c>
      <c r="D1486" s="4">
        <v>0</v>
      </c>
      <c r="E1486" s="4">
        <v>0</v>
      </c>
      <c r="F1486" s="4">
        <v>0</v>
      </c>
      <c r="G1486" s="5">
        <f t="shared" si="52"/>
        <v>91.340900000000005</v>
      </c>
      <c r="H1486" s="5">
        <f t="shared" si="53"/>
        <v>0.2999999999992724</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535842.32999999996</v>
      </c>
      <c r="D1491" s="4">
        <v>0</v>
      </c>
      <c r="E1491" s="4">
        <v>0</v>
      </c>
      <c r="F1491" s="4">
        <v>0</v>
      </c>
      <c r="G1491" s="5">
        <f t="shared" si="52"/>
        <v>6430.1079599999994</v>
      </c>
      <c r="H1491" s="5">
        <f t="shared" si="53"/>
        <v>0.32999999995809048</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82616.11</v>
      </c>
      <c r="D1492" s="4">
        <v>0</v>
      </c>
      <c r="E1492" s="4">
        <v>0</v>
      </c>
      <c r="F1492" s="4">
        <v>0</v>
      </c>
      <c r="G1492" s="5">
        <f t="shared" si="52"/>
        <v>1074.0094300000001</v>
      </c>
      <c r="H1492" s="5">
        <f t="shared" si="53"/>
        <v>0.11000000000058208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2291695.41</v>
      </c>
      <c r="D1499" s="4">
        <v>0</v>
      </c>
      <c r="E1499" s="4">
        <v>0</v>
      </c>
      <c r="F1499" s="4">
        <v>0</v>
      </c>
      <c r="G1499" s="5">
        <f t="shared" si="52"/>
        <v>45833.908200000005</v>
      </c>
      <c r="H1499" s="5">
        <f t="shared" si="53"/>
        <v>0.41000000014901161</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2250704.5300000003</v>
      </c>
      <c r="D1501" s="4">
        <v>0</v>
      </c>
      <c r="E1501" s="4">
        <v>0</v>
      </c>
      <c r="F1501" s="4">
        <v>0</v>
      </c>
      <c r="G1501" s="5">
        <f t="shared" si="52"/>
        <v>49515.499660000001</v>
      </c>
      <c r="H1501" s="5">
        <f t="shared" si="53"/>
        <v>0.46999999973922968</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901382.06</v>
      </c>
      <c r="D1502" s="4">
        <v>0</v>
      </c>
      <c r="E1502" s="4">
        <v>0</v>
      </c>
      <c r="F1502" s="4">
        <v>0</v>
      </c>
      <c r="G1502" s="5">
        <f t="shared" si="52"/>
        <v>20731.787380000002</v>
      </c>
      <c r="H1502" s="5">
        <f t="shared" si="53"/>
        <v>6.0000000055879354E-2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799918.77</v>
      </c>
      <c r="D1503" s="4">
        <v>0</v>
      </c>
      <c r="E1503" s="4">
        <v>0</v>
      </c>
      <c r="F1503" s="4">
        <v>0</v>
      </c>
      <c r="G1503" s="5">
        <f t="shared" si="52"/>
        <v>19198.050480000002</v>
      </c>
      <c r="H1503" s="5">
        <f t="shared" si="53"/>
        <v>0.22999999998137355</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13073.84</v>
      </c>
      <c r="D1504" s="4">
        <v>0</v>
      </c>
      <c r="E1504" s="4">
        <v>0</v>
      </c>
      <c r="F1504" s="4">
        <v>0</v>
      </c>
      <c r="G1504" s="5">
        <f t="shared" si="52"/>
        <v>326.846</v>
      </c>
      <c r="H1504" s="5">
        <f t="shared" si="53"/>
        <v>0.15999999999985448</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536329.86</v>
      </c>
      <c r="D1509" s="4">
        <v>0</v>
      </c>
      <c r="E1509" s="4">
        <v>0</v>
      </c>
      <c r="F1509" s="4">
        <v>0</v>
      </c>
      <c r="G1509" s="5">
        <f t="shared" si="52"/>
        <v>16089.895799999998</v>
      </c>
      <c r="H1509" s="5">
        <f t="shared" si="53"/>
        <v>0.14000000001396984</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40990.879999999997</v>
      </c>
      <c r="D1510" s="4">
        <v>0</v>
      </c>
      <c r="E1510" s="4">
        <v>0</v>
      </c>
      <c r="F1510" s="4">
        <v>0</v>
      </c>
      <c r="G1510" s="5">
        <f t="shared" si="52"/>
        <v>1270.7172799999998</v>
      </c>
      <c r="H1510" s="5">
        <f t="shared" si="53"/>
        <v>0.12000000000261934</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213669.4299999997</v>
      </c>
      <c r="D1517" s="4">
        <v>0</v>
      </c>
      <c r="E1517" s="4">
        <v>0</v>
      </c>
      <c r="F1517" s="4">
        <v>0</v>
      </c>
      <c r="G1517" s="5">
        <f t="shared" si="54"/>
        <v>8119.4383399999888</v>
      </c>
      <c r="H1517" s="5">
        <f t="shared" si="55"/>
        <v>0.42999999970197678</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177445.84000000003</v>
      </c>
      <c r="D1518" s="4">
        <v>0</v>
      </c>
      <c r="E1518" s="4">
        <v>0</v>
      </c>
      <c r="F1518" s="4">
        <v>0</v>
      </c>
      <c r="G1518" s="5">
        <f t="shared" si="54"/>
        <v>6920.3877600000014</v>
      </c>
      <c r="H1518" s="5">
        <f t="shared" si="55"/>
        <v>0.15999999997438863</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135820.61000000002</v>
      </c>
      <c r="D1524" s="4">
        <v>0</v>
      </c>
      <c r="E1524" s="4">
        <v>0</v>
      </c>
      <c r="F1524" s="4">
        <v>0</v>
      </c>
      <c r="G1524" s="5">
        <f t="shared" si="54"/>
        <v>6111.9274500000001</v>
      </c>
      <c r="H1524" s="5">
        <f t="shared" si="55"/>
        <v>0.38999999998486601</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135648.96000000002</v>
      </c>
      <c r="D1530" s="4">
        <v>0</v>
      </c>
      <c r="E1530" s="4">
        <v>0</v>
      </c>
      <c r="F1530" s="4">
        <v>0</v>
      </c>
      <c r="G1530" s="5">
        <f t="shared" si="54"/>
        <v>6918.0969600000008</v>
      </c>
      <c r="H1530" s="5">
        <f t="shared" si="55"/>
        <v>3.9999999979045242E-2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50095.02</v>
      </c>
      <c r="D1531" s="4">
        <v>0</v>
      </c>
      <c r="E1531" s="4">
        <v>0</v>
      </c>
      <c r="F1531" s="4">
        <v>0</v>
      </c>
      <c r="G1531" s="5">
        <f t="shared" si="54"/>
        <v>2604.9410399999997</v>
      </c>
      <c r="H1531" s="5">
        <f t="shared" si="55"/>
        <v>1.9999999996798579E-2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34674.800000000003</v>
      </c>
      <c r="D1532" s="4">
        <v>0</v>
      </c>
      <c r="E1532" s="4">
        <v>0</v>
      </c>
      <c r="F1532" s="4">
        <v>0</v>
      </c>
      <c r="G1532" s="5">
        <f t="shared" si="54"/>
        <v>1837.7644</v>
      </c>
      <c r="H1532" s="5">
        <f t="shared" si="55"/>
        <v>0.19999999999708962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3971.58</v>
      </c>
      <c r="D1533" s="4">
        <v>0</v>
      </c>
      <c r="E1533" s="4">
        <v>0</v>
      </c>
      <c r="F1533" s="4">
        <v>0</v>
      </c>
      <c r="G1533" s="5">
        <f t="shared" si="54"/>
        <v>214.46531999999999</v>
      </c>
      <c r="H1533" s="5">
        <f t="shared" si="55"/>
        <v>0.42000000000007276</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46907.56</v>
      </c>
      <c r="D1534" s="4">
        <v>0</v>
      </c>
      <c r="E1534" s="4">
        <v>0</v>
      </c>
      <c r="F1534" s="4">
        <v>0</v>
      </c>
      <c r="G1534" s="5">
        <f t="shared" si="54"/>
        <v>2579.9157999999998</v>
      </c>
      <c r="H1534" s="5">
        <f t="shared" si="55"/>
        <v>0.44000000000232831</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171.65</v>
      </c>
      <c r="D1535" s="4">
        <v>0</v>
      </c>
      <c r="E1535" s="4">
        <v>0</v>
      </c>
      <c r="F1535" s="4">
        <v>0</v>
      </c>
      <c r="G1535" s="5">
        <f t="shared" si="54"/>
        <v>9.6124000000000009</v>
      </c>
      <c r="H1535" s="5">
        <f t="shared" si="55"/>
        <v>0.34999999999999432</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20.22</v>
      </c>
      <c r="D1536" s="4">
        <v>0</v>
      </c>
      <c r="E1536" s="4">
        <v>0</v>
      </c>
      <c r="F1536" s="4">
        <v>0</v>
      </c>
      <c r="G1536" s="5">
        <f t="shared" si="54"/>
        <v>1.1525399999999999</v>
      </c>
      <c r="H1536" s="5">
        <f t="shared" si="55"/>
        <v>0.21999999999999886</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135.05000000000001</v>
      </c>
      <c r="D1537" s="4">
        <v>0</v>
      </c>
      <c r="E1537" s="4">
        <v>0</v>
      </c>
      <c r="F1537" s="4">
        <v>0</v>
      </c>
      <c r="G1537" s="5">
        <f t="shared" si="54"/>
        <v>7.8329000000000013</v>
      </c>
      <c r="H1537" s="5">
        <f t="shared" si="55"/>
        <v>5.0000000000011369E-2</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16.38</v>
      </c>
      <c r="D1539" s="4">
        <v>0</v>
      </c>
      <c r="E1539" s="4">
        <v>0</v>
      </c>
      <c r="F1539" s="4">
        <v>0</v>
      </c>
      <c r="G1539" s="5">
        <f t="shared" si="54"/>
        <v>0.9827999999999999</v>
      </c>
      <c r="H1539" s="5">
        <f t="shared" si="55"/>
        <v>0.37999999999999901</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41625.229999999996</v>
      </c>
      <c r="D1565" s="4">
        <v>0</v>
      </c>
      <c r="E1565" s="4">
        <v>0</v>
      </c>
      <c r="F1565" s="4">
        <v>0</v>
      </c>
      <c r="G1565" s="5">
        <f t="shared" si="56"/>
        <v>3579.7697799999992</v>
      </c>
      <c r="H1565" s="5">
        <f t="shared" si="57"/>
        <v>0.22999999999592546</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35818.78</v>
      </c>
      <c r="D1566" s="4">
        <v>0</v>
      </c>
      <c r="E1566" s="4">
        <v>0</v>
      </c>
      <c r="F1566" s="4">
        <v>0</v>
      </c>
      <c r="G1566" s="5">
        <f t="shared" si="56"/>
        <v>3116.2338599999998</v>
      </c>
      <c r="H1566" s="5">
        <f t="shared" si="57"/>
        <v>0.22000000000116415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5806.45</v>
      </c>
      <c r="D1567" s="4">
        <v>0</v>
      </c>
      <c r="E1567" s="4">
        <v>0</v>
      </c>
      <c r="F1567" s="4">
        <v>0</v>
      </c>
      <c r="G1567" s="5">
        <f t="shared" si="56"/>
        <v>510.96759999999995</v>
      </c>
      <c r="H1567" s="5">
        <f t="shared" si="57"/>
        <v>0.4499999999998181</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36223.589999999997</v>
      </c>
      <c r="D1576" s="4">
        <v>0</v>
      </c>
      <c r="E1576" s="4">
        <v>0</v>
      </c>
      <c r="F1576" s="4">
        <v>0</v>
      </c>
      <c r="G1576" s="5">
        <f t="shared" si="56"/>
        <v>3513.6882299999997</v>
      </c>
      <c r="H1576" s="5">
        <f t="shared" si="57"/>
        <v>0.41000000000349246</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36223.589999999997</v>
      </c>
      <c r="D1578" s="4">
        <v>0</v>
      </c>
      <c r="E1578" s="4">
        <v>0</v>
      </c>
      <c r="F1578" s="4">
        <v>0</v>
      </c>
      <c r="G1578" s="5">
        <f t="shared" si="56"/>
        <v>3586.1354099999999</v>
      </c>
      <c r="H1578" s="5">
        <f t="shared" si="57"/>
        <v>0.41000000000349246</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5" t="s">
        <v>3346</v>
      </c>
      <c r="B1" s="345"/>
      <c r="C1" s="345"/>
    </row>
    <row r="2" spans="1:17" ht="33" customHeight="1" x14ac:dyDescent="0.2">
      <c r="A2" s="346" t="s">
        <v>3347</v>
      </c>
      <c r="B2" s="347"/>
      <c r="C2" s="344"/>
      <c r="D2" s="7"/>
      <c r="E2" s="7"/>
      <c r="F2" s="7"/>
      <c r="G2" s="7"/>
      <c r="H2" s="7"/>
      <c r="I2" s="7"/>
      <c r="J2" s="7"/>
      <c r="K2" s="7"/>
      <c r="L2" s="7"/>
      <c r="M2" s="7"/>
      <c r="N2" s="7"/>
      <c r="O2" s="7"/>
      <c r="P2" s="7"/>
      <c r="Q2" s="7"/>
    </row>
    <row r="3" spans="1:17" ht="18.75" customHeight="1" x14ac:dyDescent="0.2">
      <c r="A3" s="138" t="s">
        <v>3348</v>
      </c>
      <c r="B3" s="348" t="s">
        <v>3349</v>
      </c>
      <c r="C3" s="344"/>
      <c r="D3" s="7"/>
      <c r="E3" s="7"/>
      <c r="F3" s="7"/>
      <c r="G3" s="7"/>
      <c r="H3" s="7"/>
      <c r="I3" s="7"/>
      <c r="J3" s="7"/>
      <c r="K3" s="7"/>
      <c r="L3" s="7"/>
      <c r="M3" s="7"/>
      <c r="N3" s="7"/>
      <c r="O3" s="7"/>
      <c r="P3" s="7"/>
      <c r="Q3" s="7"/>
    </row>
    <row r="4" spans="1:17" ht="37.5" hidden="1" customHeight="1" x14ac:dyDescent="0.2">
      <c r="A4" s="139" t="s">
        <v>3350</v>
      </c>
      <c r="B4" s="343" t="s">
        <v>3351</v>
      </c>
      <c r="C4" s="344"/>
      <c r="D4" s="7"/>
      <c r="E4" s="7"/>
      <c r="F4" s="7"/>
      <c r="G4" s="7"/>
      <c r="H4" s="7"/>
      <c r="I4" s="7"/>
      <c r="J4" s="7"/>
      <c r="K4" s="7"/>
      <c r="L4" s="7"/>
      <c r="M4" s="7"/>
      <c r="N4" s="7"/>
      <c r="O4" s="7"/>
      <c r="P4" s="7"/>
      <c r="Q4" s="7"/>
    </row>
    <row r="5" spans="1:17" ht="48" hidden="1" customHeight="1" x14ac:dyDescent="0.2">
      <c r="A5" s="139" t="s">
        <v>3350</v>
      </c>
      <c r="B5" s="343" t="s">
        <v>3352</v>
      </c>
      <c r="C5" s="344"/>
      <c r="D5" s="7"/>
      <c r="E5" s="7"/>
      <c r="F5" s="7"/>
      <c r="G5" s="7"/>
      <c r="H5" s="7"/>
      <c r="I5" s="7"/>
      <c r="J5" s="7"/>
      <c r="K5" s="7"/>
      <c r="L5" s="7"/>
      <c r="M5" s="7"/>
      <c r="N5" s="7"/>
      <c r="O5" s="7"/>
      <c r="P5" s="7"/>
      <c r="Q5" s="7"/>
    </row>
    <row r="6" spans="1:17" ht="59.25" hidden="1" customHeight="1" x14ac:dyDescent="0.2">
      <c r="A6" s="139" t="s">
        <v>3350</v>
      </c>
      <c r="B6" s="343" t="s">
        <v>3353</v>
      </c>
      <c r="C6" s="344"/>
      <c r="D6" s="7"/>
      <c r="E6" s="7"/>
      <c r="F6" s="7"/>
      <c r="G6" s="7"/>
      <c r="H6" s="7"/>
      <c r="I6" s="7"/>
      <c r="J6" s="7"/>
      <c r="K6" s="7"/>
      <c r="L6" s="7"/>
      <c r="M6" s="7"/>
      <c r="N6" s="7"/>
      <c r="O6" s="7"/>
      <c r="P6" s="7"/>
      <c r="Q6" s="7"/>
    </row>
    <row r="7" spans="1:17" ht="48" hidden="1" customHeight="1" x14ac:dyDescent="0.2">
      <c r="A7" s="139" t="s">
        <v>3354</v>
      </c>
      <c r="B7" s="343" t="s">
        <v>3355</v>
      </c>
      <c r="C7" s="344"/>
      <c r="D7" s="7"/>
      <c r="E7" s="7"/>
      <c r="F7" s="7"/>
      <c r="G7" s="7"/>
      <c r="H7" s="7"/>
      <c r="I7" s="7"/>
      <c r="J7" s="7"/>
      <c r="K7" s="7"/>
      <c r="L7" s="7"/>
      <c r="M7" s="7"/>
      <c r="N7" s="7"/>
      <c r="O7" s="7"/>
      <c r="P7" s="7"/>
      <c r="Q7" s="7"/>
    </row>
    <row r="8" spans="1:17" ht="41.25" hidden="1" customHeight="1" x14ac:dyDescent="0.2">
      <c r="A8" s="139" t="s">
        <v>3356</v>
      </c>
      <c r="B8" s="343" t="s">
        <v>3357</v>
      </c>
      <c r="C8" s="344"/>
      <c r="D8" s="7"/>
      <c r="E8" s="7"/>
      <c r="F8" s="7"/>
      <c r="G8" s="7"/>
      <c r="H8" s="7"/>
      <c r="I8" s="7"/>
      <c r="J8" s="7"/>
      <c r="K8" s="7"/>
      <c r="L8" s="7"/>
      <c r="M8" s="7"/>
      <c r="N8" s="7"/>
      <c r="O8" s="7"/>
      <c r="P8" s="7"/>
      <c r="Q8" s="7"/>
    </row>
    <row r="9" spans="1:17" ht="59.25" hidden="1" customHeight="1" x14ac:dyDescent="0.2">
      <c r="A9" s="139" t="s">
        <v>3358</v>
      </c>
      <c r="B9" s="343" t="s">
        <v>3359</v>
      </c>
      <c r="C9" s="344"/>
      <c r="D9" s="7"/>
      <c r="E9" s="7"/>
      <c r="F9" s="7"/>
      <c r="G9" s="7"/>
      <c r="H9" s="7"/>
      <c r="I9" s="7"/>
      <c r="J9" s="7"/>
      <c r="K9" s="7"/>
      <c r="L9" s="7"/>
      <c r="M9" s="7"/>
      <c r="N9" s="7"/>
      <c r="O9" s="7"/>
      <c r="P9" s="7"/>
      <c r="Q9" s="7"/>
    </row>
    <row r="10" spans="1:17" ht="61.5" hidden="1" customHeight="1" x14ac:dyDescent="0.2">
      <c r="A10" s="139" t="s">
        <v>3358</v>
      </c>
      <c r="B10" s="343" t="s">
        <v>3360</v>
      </c>
      <c r="C10" s="344"/>
      <c r="D10" s="7"/>
      <c r="E10" s="7"/>
      <c r="F10" s="7"/>
      <c r="G10" s="7"/>
      <c r="H10" s="7"/>
      <c r="I10" s="7"/>
      <c r="J10" s="7"/>
      <c r="K10" s="7"/>
      <c r="L10" s="7"/>
      <c r="M10" s="7"/>
      <c r="N10" s="7"/>
      <c r="O10" s="7"/>
      <c r="P10" s="7"/>
      <c r="Q10" s="7"/>
    </row>
    <row r="11" spans="1:17" ht="43.5" hidden="1" customHeight="1" x14ac:dyDescent="0.2">
      <c r="A11" s="139" t="s">
        <v>3358</v>
      </c>
      <c r="B11" s="343" t="s">
        <v>3361</v>
      </c>
      <c r="C11" s="344"/>
      <c r="D11" s="7"/>
      <c r="E11" s="7"/>
      <c r="F11" s="7"/>
      <c r="G11" s="7"/>
      <c r="H11" s="7"/>
      <c r="I11" s="7"/>
      <c r="J11" s="7"/>
      <c r="K11" s="7"/>
      <c r="L11" s="7"/>
      <c r="M11" s="7"/>
      <c r="N11" s="7"/>
      <c r="O11" s="7"/>
      <c r="P11" s="7"/>
      <c r="Q11" s="7"/>
    </row>
    <row r="12" spans="1:17" ht="27.75" hidden="1" customHeight="1" x14ac:dyDescent="0.2">
      <c r="A12" s="139" t="s">
        <v>3362</v>
      </c>
      <c r="B12" s="343" t="s">
        <v>3363</v>
      </c>
      <c r="C12" s="344"/>
      <c r="D12" s="7"/>
      <c r="E12" s="7"/>
      <c r="F12" s="7"/>
      <c r="G12" s="7"/>
      <c r="H12" s="7"/>
      <c r="I12" s="7"/>
      <c r="J12" s="7"/>
      <c r="K12" s="7"/>
      <c r="L12" s="7"/>
      <c r="M12" s="7"/>
      <c r="N12" s="7"/>
      <c r="O12" s="7"/>
      <c r="P12" s="7"/>
      <c r="Q12" s="7"/>
    </row>
    <row r="13" spans="1:17" ht="27.75" hidden="1" customHeight="1" x14ac:dyDescent="0.2">
      <c r="A13" s="139" t="s">
        <v>3364</v>
      </c>
      <c r="B13" s="343" t="s">
        <v>3365</v>
      </c>
      <c r="C13" s="344"/>
      <c r="D13" s="7"/>
      <c r="E13" s="7"/>
      <c r="F13" s="7"/>
      <c r="G13" s="7"/>
      <c r="H13" s="7"/>
      <c r="I13" s="7"/>
      <c r="J13" s="7"/>
      <c r="K13" s="7"/>
      <c r="L13" s="7"/>
      <c r="M13" s="7"/>
      <c r="N13" s="7"/>
      <c r="O13" s="7"/>
      <c r="P13" s="7"/>
      <c r="Q13" s="7"/>
    </row>
    <row r="14" spans="1:17" ht="45.75" hidden="1" customHeight="1" x14ac:dyDescent="0.2">
      <c r="A14" s="139" t="s">
        <v>3366</v>
      </c>
      <c r="B14" s="343" t="s">
        <v>3367</v>
      </c>
      <c r="C14" s="344"/>
      <c r="D14" s="7"/>
      <c r="E14" s="7"/>
      <c r="F14" s="7"/>
      <c r="G14" s="7"/>
      <c r="H14" s="7"/>
      <c r="I14" s="7"/>
      <c r="J14" s="7"/>
      <c r="K14" s="7"/>
      <c r="L14" s="7"/>
      <c r="M14" s="7"/>
      <c r="N14" s="7"/>
      <c r="O14" s="7"/>
      <c r="P14" s="7"/>
      <c r="Q14" s="7"/>
    </row>
    <row r="15" spans="1:17" ht="45.75" hidden="1" customHeight="1" x14ac:dyDescent="0.2">
      <c r="A15" s="139" t="s">
        <v>3368</v>
      </c>
      <c r="B15" s="343" t="s">
        <v>3369</v>
      </c>
      <c r="C15" s="344"/>
      <c r="D15" s="7"/>
      <c r="E15" s="7"/>
      <c r="F15" s="7"/>
      <c r="G15" s="7"/>
      <c r="H15" s="7"/>
      <c r="I15" s="7"/>
      <c r="J15" s="7"/>
      <c r="K15" s="7"/>
      <c r="L15" s="7"/>
      <c r="M15" s="7"/>
      <c r="N15" s="7"/>
      <c r="O15" s="7"/>
      <c r="P15" s="7"/>
      <c r="Q15" s="7"/>
    </row>
    <row r="16" spans="1:17" ht="51" hidden="1" customHeight="1" x14ac:dyDescent="0.2">
      <c r="A16" s="139" t="s">
        <v>3370</v>
      </c>
      <c r="B16" s="343" t="s">
        <v>3371</v>
      </c>
      <c r="C16" s="344"/>
      <c r="D16" s="7"/>
      <c r="E16" s="7"/>
      <c r="F16" s="7"/>
      <c r="G16" s="7"/>
      <c r="H16" s="7"/>
      <c r="I16" s="7"/>
      <c r="J16" s="7"/>
      <c r="K16" s="7"/>
      <c r="L16" s="7"/>
      <c r="M16" s="7"/>
      <c r="N16" s="7"/>
      <c r="O16" s="7"/>
      <c r="P16" s="7"/>
      <c r="Q16" s="7"/>
    </row>
    <row r="17" spans="1:17" ht="27.75" hidden="1" customHeight="1" x14ac:dyDescent="0.2">
      <c r="A17" s="139" t="s">
        <v>3372</v>
      </c>
      <c r="B17" s="343" t="s">
        <v>3373</v>
      </c>
      <c r="C17" s="344"/>
      <c r="D17" s="7"/>
      <c r="E17" s="7"/>
      <c r="F17" s="7"/>
      <c r="G17" s="7"/>
      <c r="H17" s="7"/>
      <c r="I17" s="7"/>
      <c r="J17" s="7"/>
      <c r="K17" s="7"/>
      <c r="L17" s="7"/>
      <c r="M17" s="7"/>
      <c r="N17" s="7"/>
      <c r="O17" s="7"/>
      <c r="P17" s="7"/>
      <c r="Q17" s="7"/>
    </row>
    <row r="18" spans="1:17" ht="27.75" hidden="1" customHeight="1" x14ac:dyDescent="0.2">
      <c r="A18" s="139" t="s">
        <v>3374</v>
      </c>
      <c r="B18" s="343" t="s">
        <v>3375</v>
      </c>
      <c r="C18" s="344"/>
      <c r="D18" s="7"/>
      <c r="E18" s="7"/>
      <c r="F18" s="7"/>
      <c r="G18" s="7"/>
      <c r="H18" s="7"/>
      <c r="I18" s="7"/>
      <c r="J18" s="7"/>
      <c r="K18" s="7"/>
      <c r="L18" s="7"/>
      <c r="M18" s="7"/>
      <c r="N18" s="7"/>
      <c r="O18" s="7"/>
      <c r="P18" s="7"/>
      <c r="Q18" s="7"/>
    </row>
    <row r="19" spans="1:17" ht="45" hidden="1" customHeight="1" x14ac:dyDescent="0.2">
      <c r="A19" s="139" t="s">
        <v>3374</v>
      </c>
      <c r="B19" s="343" t="s">
        <v>3376</v>
      </c>
      <c r="C19" s="344"/>
      <c r="D19" s="7"/>
      <c r="E19" s="7"/>
      <c r="F19" s="7"/>
      <c r="G19" s="7"/>
      <c r="H19" s="7"/>
      <c r="I19" s="7"/>
      <c r="J19" s="7"/>
      <c r="K19" s="7"/>
      <c r="L19" s="7"/>
      <c r="M19" s="7"/>
      <c r="N19" s="7"/>
      <c r="O19" s="7"/>
      <c r="P19" s="7"/>
      <c r="Q19" s="7"/>
    </row>
    <row r="20" spans="1:17" ht="45" hidden="1" customHeight="1" x14ac:dyDescent="0.2">
      <c r="A20" s="139" t="s">
        <v>3377</v>
      </c>
      <c r="B20" s="343" t="s">
        <v>3378</v>
      </c>
      <c r="C20" s="344"/>
      <c r="D20" s="7"/>
      <c r="E20" s="7"/>
      <c r="F20" s="7"/>
      <c r="G20" s="7"/>
      <c r="H20" s="7"/>
      <c r="I20" s="7"/>
      <c r="J20" s="7"/>
      <c r="K20" s="7"/>
      <c r="L20" s="7"/>
      <c r="M20" s="7"/>
      <c r="N20" s="7"/>
      <c r="O20" s="7"/>
      <c r="P20" s="7"/>
      <c r="Q20" s="7"/>
    </row>
    <row r="21" spans="1:17" ht="30" hidden="1" customHeight="1" x14ac:dyDescent="0.2">
      <c r="A21" s="139" t="s">
        <v>3379</v>
      </c>
      <c r="B21" s="343" t="s">
        <v>3380</v>
      </c>
      <c r="C21" s="344"/>
      <c r="D21" s="7"/>
      <c r="E21" s="7"/>
      <c r="F21" s="7"/>
      <c r="G21" s="7"/>
      <c r="H21" s="7"/>
      <c r="I21" s="7"/>
      <c r="J21" s="7"/>
      <c r="K21" s="7"/>
      <c r="L21" s="7"/>
      <c r="M21" s="7"/>
      <c r="N21" s="7"/>
      <c r="O21" s="7"/>
      <c r="P21" s="7"/>
      <c r="Q21" s="7"/>
    </row>
    <row r="22" spans="1:17" ht="30" hidden="1" customHeight="1" x14ac:dyDescent="0.2">
      <c r="A22" s="139" t="s">
        <v>3381</v>
      </c>
      <c r="B22" s="343" t="s">
        <v>3382</v>
      </c>
      <c r="C22" s="344"/>
      <c r="D22" s="7"/>
      <c r="E22" s="7"/>
      <c r="F22" s="7"/>
      <c r="G22" s="7"/>
      <c r="H22" s="7"/>
      <c r="I22" s="7"/>
      <c r="J22" s="7"/>
      <c r="K22" s="7"/>
      <c r="L22" s="7"/>
      <c r="M22" s="7"/>
      <c r="N22" s="7"/>
      <c r="O22" s="7"/>
      <c r="P22" s="7"/>
      <c r="Q22" s="7"/>
    </row>
    <row r="23" spans="1:17" ht="30" hidden="1" customHeight="1" x14ac:dyDescent="0.2">
      <c r="A23" s="139" t="s">
        <v>3383</v>
      </c>
      <c r="B23" s="343" t="s">
        <v>3384</v>
      </c>
      <c r="C23" s="344"/>
      <c r="D23" s="7"/>
      <c r="E23" s="7"/>
      <c r="F23" s="7"/>
      <c r="G23" s="7"/>
      <c r="H23" s="7"/>
      <c r="I23" s="7"/>
      <c r="J23" s="7"/>
      <c r="K23" s="7"/>
      <c r="L23" s="7"/>
      <c r="M23" s="7"/>
      <c r="N23" s="7"/>
      <c r="O23" s="7"/>
      <c r="P23" s="7"/>
      <c r="Q23" s="7"/>
    </row>
    <row r="24" spans="1:17" ht="30" hidden="1" customHeight="1" x14ac:dyDescent="0.2">
      <c r="A24" s="139" t="s">
        <v>3385</v>
      </c>
      <c r="B24" s="343" t="s">
        <v>3386</v>
      </c>
      <c r="C24" s="344"/>
      <c r="D24" s="7"/>
      <c r="E24" s="7"/>
      <c r="F24" s="7"/>
      <c r="G24" s="7"/>
      <c r="H24" s="7"/>
      <c r="I24" s="7"/>
      <c r="J24" s="7"/>
      <c r="K24" s="7"/>
      <c r="L24" s="7"/>
      <c r="M24" s="7"/>
      <c r="N24" s="7"/>
      <c r="O24" s="7"/>
      <c r="P24" s="7"/>
      <c r="Q24" s="7"/>
    </row>
    <row r="25" spans="1:17" ht="30" hidden="1" customHeight="1" x14ac:dyDescent="0.2">
      <c r="A25" s="139" t="s">
        <v>3387</v>
      </c>
      <c r="B25" s="343" t="s">
        <v>3388</v>
      </c>
      <c r="C25" s="344"/>
      <c r="D25" s="7"/>
      <c r="E25" s="7"/>
      <c r="F25" s="7"/>
      <c r="G25" s="7"/>
      <c r="H25" s="7"/>
      <c r="I25" s="7"/>
      <c r="J25" s="7"/>
      <c r="K25" s="7"/>
      <c r="L25" s="7"/>
      <c r="M25" s="7"/>
      <c r="N25" s="7"/>
      <c r="O25" s="7"/>
      <c r="P25" s="7"/>
      <c r="Q25" s="7"/>
    </row>
    <row r="26" spans="1:17" ht="30" hidden="1" customHeight="1" x14ac:dyDescent="0.2">
      <c r="A26" s="139" t="s">
        <v>3389</v>
      </c>
      <c r="B26" s="343" t="s">
        <v>3390</v>
      </c>
      <c r="C26" s="344"/>
      <c r="D26" s="7"/>
      <c r="E26" s="7"/>
      <c r="F26" s="7"/>
      <c r="G26" s="7"/>
      <c r="H26" s="7"/>
      <c r="I26" s="7"/>
      <c r="J26" s="7"/>
      <c r="K26" s="7"/>
      <c r="L26" s="7"/>
      <c r="M26" s="7"/>
      <c r="N26" s="7"/>
      <c r="O26" s="7"/>
      <c r="P26" s="7"/>
      <c r="Q26" s="7"/>
    </row>
    <row r="27" spans="1:17" ht="70.5" hidden="1" customHeight="1" x14ac:dyDescent="0.2">
      <c r="A27" s="139" t="s">
        <v>3391</v>
      </c>
      <c r="B27" s="343" t="s">
        <v>3392</v>
      </c>
      <c r="C27" s="344"/>
      <c r="D27" s="7"/>
      <c r="E27" s="7"/>
      <c r="F27" s="7"/>
      <c r="G27" s="7"/>
      <c r="H27" s="7"/>
      <c r="I27" s="7"/>
      <c r="J27" s="7"/>
      <c r="K27" s="7"/>
      <c r="L27" s="7"/>
      <c r="M27" s="7"/>
      <c r="N27" s="7"/>
      <c r="O27" s="7"/>
      <c r="P27" s="7"/>
      <c r="Q27" s="7"/>
    </row>
    <row r="28" spans="1:17" ht="48" hidden="1" customHeight="1" x14ac:dyDescent="0.2">
      <c r="A28" s="139" t="s">
        <v>3393</v>
      </c>
      <c r="B28" s="343" t="s">
        <v>3394</v>
      </c>
      <c r="C28" s="344"/>
      <c r="D28" s="7"/>
      <c r="E28" s="7"/>
      <c r="F28" s="7"/>
      <c r="G28" s="7"/>
      <c r="H28" s="7"/>
      <c r="I28" s="7"/>
      <c r="J28" s="7"/>
      <c r="K28" s="7"/>
      <c r="L28" s="7"/>
      <c r="M28" s="7"/>
      <c r="N28" s="7"/>
      <c r="O28" s="7"/>
      <c r="P28" s="7"/>
      <c r="Q28" s="7"/>
    </row>
    <row r="29" spans="1:17" ht="100.5" hidden="1" customHeight="1" x14ac:dyDescent="0.2">
      <c r="A29" s="139" t="s">
        <v>3395</v>
      </c>
      <c r="B29" s="343" t="s">
        <v>3396</v>
      </c>
      <c r="C29" s="344"/>
      <c r="D29" s="7"/>
      <c r="E29" s="7"/>
      <c r="F29" s="7"/>
      <c r="G29" s="7"/>
      <c r="H29" s="7"/>
      <c r="I29" s="7"/>
      <c r="J29" s="7"/>
      <c r="K29" s="7"/>
      <c r="L29" s="7"/>
      <c r="M29" s="7"/>
      <c r="N29" s="7"/>
      <c r="O29" s="7"/>
      <c r="P29" s="7"/>
      <c r="Q29" s="7"/>
    </row>
    <row r="30" spans="1:17" ht="45" hidden="1" customHeight="1" x14ac:dyDescent="0.2">
      <c r="A30" s="139" t="s">
        <v>3397</v>
      </c>
      <c r="B30" s="343" t="s">
        <v>3398</v>
      </c>
      <c r="C30" s="344"/>
      <c r="D30" s="7"/>
      <c r="E30" s="7"/>
      <c r="F30" s="7"/>
      <c r="G30" s="7"/>
      <c r="H30" s="7"/>
      <c r="I30" s="7"/>
      <c r="J30" s="7"/>
      <c r="K30" s="7"/>
      <c r="L30" s="7"/>
      <c r="M30" s="7"/>
      <c r="N30" s="7"/>
      <c r="O30" s="7"/>
      <c r="P30" s="7"/>
      <c r="Q30" s="7"/>
    </row>
    <row r="31" spans="1:17" ht="45" hidden="1" customHeight="1" x14ac:dyDescent="0.2">
      <c r="A31" s="139" t="s">
        <v>3399</v>
      </c>
      <c r="B31" s="343" t="s">
        <v>3400</v>
      </c>
      <c r="C31" s="344"/>
      <c r="D31" s="7"/>
      <c r="E31" s="7"/>
      <c r="F31" s="7"/>
      <c r="G31" s="7"/>
      <c r="H31" s="7"/>
      <c r="I31" s="7"/>
      <c r="J31" s="7"/>
      <c r="K31" s="7"/>
      <c r="L31" s="7"/>
      <c r="M31" s="7"/>
      <c r="N31" s="7"/>
      <c r="O31" s="7"/>
      <c r="P31" s="7"/>
      <c r="Q31" s="7"/>
    </row>
    <row r="32" spans="1:17" ht="45" hidden="1" customHeight="1" x14ac:dyDescent="0.2">
      <c r="A32" s="139" t="s">
        <v>3401</v>
      </c>
      <c r="B32" s="343" t="s">
        <v>3402</v>
      </c>
      <c r="C32" s="344"/>
      <c r="D32" s="7"/>
      <c r="E32" s="7"/>
      <c r="F32" s="7"/>
      <c r="G32" s="7"/>
      <c r="H32" s="7"/>
      <c r="I32" s="7"/>
      <c r="J32" s="7"/>
      <c r="K32" s="7"/>
      <c r="L32" s="7"/>
      <c r="M32" s="7"/>
      <c r="N32" s="7"/>
      <c r="O32" s="7"/>
      <c r="P32" s="7"/>
      <c r="Q32" s="7"/>
    </row>
    <row r="33" spans="1:17" ht="72" hidden="1" customHeight="1" x14ac:dyDescent="0.2">
      <c r="A33" s="139" t="s">
        <v>3403</v>
      </c>
      <c r="B33" s="343" t="s">
        <v>3404</v>
      </c>
      <c r="C33" s="344"/>
      <c r="D33" s="7"/>
      <c r="E33" s="7"/>
      <c r="F33" s="7"/>
      <c r="G33" s="7"/>
      <c r="H33" s="7"/>
      <c r="I33" s="7"/>
      <c r="J33" s="7"/>
      <c r="K33" s="7"/>
      <c r="L33" s="7"/>
      <c r="M33" s="7"/>
      <c r="N33" s="7"/>
      <c r="O33" s="7"/>
      <c r="P33" s="7"/>
      <c r="Q33" s="7"/>
    </row>
    <row r="34" spans="1:17" ht="79.5" hidden="1" customHeight="1" x14ac:dyDescent="0.2">
      <c r="A34" s="139" t="s">
        <v>3405</v>
      </c>
      <c r="B34" s="343" t="s">
        <v>3406</v>
      </c>
      <c r="C34" s="344"/>
      <c r="D34" s="7"/>
      <c r="E34" s="7"/>
      <c r="F34" s="7"/>
      <c r="G34" s="7"/>
      <c r="H34" s="7"/>
      <c r="I34" s="7"/>
      <c r="J34" s="7"/>
      <c r="K34" s="7"/>
      <c r="L34" s="7"/>
      <c r="M34" s="7"/>
      <c r="N34" s="7"/>
      <c r="O34" s="7"/>
      <c r="P34" s="7"/>
      <c r="Q34" s="7"/>
    </row>
    <row r="35" spans="1:17" ht="70.5" hidden="1" customHeight="1" x14ac:dyDescent="0.2">
      <c r="A35" s="139" t="s">
        <v>3407</v>
      </c>
      <c r="B35" s="343" t="s">
        <v>3408</v>
      </c>
      <c r="C35" s="344"/>
      <c r="D35" s="7"/>
      <c r="E35" s="7"/>
      <c r="F35" s="7"/>
      <c r="G35" s="7"/>
      <c r="H35" s="7"/>
      <c r="I35" s="7"/>
      <c r="J35" s="7"/>
      <c r="K35" s="7"/>
      <c r="L35" s="7"/>
      <c r="M35" s="7"/>
      <c r="N35" s="7"/>
      <c r="O35" s="7"/>
      <c r="P35" s="7"/>
      <c r="Q35" s="7"/>
    </row>
    <row r="36" spans="1:17" ht="45.75" hidden="1" customHeight="1" x14ac:dyDescent="0.2">
      <c r="A36" s="139" t="s">
        <v>3409</v>
      </c>
      <c r="B36" s="343" t="s">
        <v>3410</v>
      </c>
      <c r="C36" s="344"/>
      <c r="D36" s="7"/>
      <c r="E36" s="7"/>
      <c r="F36" s="7"/>
      <c r="G36" s="7"/>
      <c r="H36" s="7"/>
      <c r="I36" s="7"/>
      <c r="J36" s="7"/>
      <c r="K36" s="7"/>
      <c r="L36" s="7"/>
      <c r="M36" s="7"/>
      <c r="N36" s="7"/>
      <c r="O36" s="7"/>
      <c r="P36" s="7"/>
      <c r="Q36" s="7"/>
    </row>
    <row r="37" spans="1:17" ht="54.75" hidden="1" customHeight="1" x14ac:dyDescent="0.2">
      <c r="A37" s="139" t="s">
        <v>3411</v>
      </c>
      <c r="B37" s="343" t="s">
        <v>3412</v>
      </c>
      <c r="C37" s="344"/>
      <c r="D37" s="7"/>
      <c r="E37" s="7"/>
      <c r="F37" s="7"/>
      <c r="G37" s="7"/>
      <c r="H37" s="7"/>
      <c r="I37" s="7"/>
      <c r="J37" s="7"/>
      <c r="K37" s="7"/>
      <c r="L37" s="7"/>
      <c r="M37" s="7"/>
      <c r="N37" s="7"/>
      <c r="O37" s="7"/>
      <c r="P37" s="7"/>
      <c r="Q37" s="7"/>
    </row>
    <row r="38" spans="1:17" ht="37.5" hidden="1" customHeight="1" x14ac:dyDescent="0.2">
      <c r="A38" s="139" t="s">
        <v>3413</v>
      </c>
      <c r="B38" s="343" t="s">
        <v>3414</v>
      </c>
      <c r="C38" s="344"/>
      <c r="D38" s="7"/>
      <c r="E38" s="7"/>
      <c r="F38" s="7"/>
      <c r="G38" s="7"/>
      <c r="H38" s="7"/>
      <c r="I38" s="7"/>
      <c r="J38" s="7"/>
      <c r="K38" s="7"/>
      <c r="L38" s="7"/>
      <c r="M38" s="7"/>
      <c r="N38" s="7"/>
      <c r="O38" s="7"/>
      <c r="P38" s="7"/>
      <c r="Q38" s="7"/>
    </row>
    <row r="39" spans="1:17" ht="61.5" hidden="1" customHeight="1" x14ac:dyDescent="0.2">
      <c r="A39" s="139" t="s">
        <v>3415</v>
      </c>
      <c r="B39" s="343" t="s">
        <v>3416</v>
      </c>
      <c r="C39" s="344"/>
      <c r="D39" s="7"/>
      <c r="E39" s="7"/>
      <c r="F39" s="7"/>
      <c r="G39" s="7"/>
      <c r="H39" s="7"/>
      <c r="I39" s="7"/>
      <c r="J39" s="7"/>
      <c r="K39" s="7"/>
      <c r="L39" s="7"/>
      <c r="M39" s="7"/>
      <c r="N39" s="7"/>
      <c r="O39" s="7"/>
      <c r="P39" s="7"/>
      <c r="Q39" s="7"/>
    </row>
    <row r="40" spans="1:17" ht="53.25" hidden="1" customHeight="1" x14ac:dyDescent="0.2">
      <c r="A40" s="139" t="s">
        <v>3417</v>
      </c>
      <c r="B40" s="343" t="s">
        <v>3418</v>
      </c>
      <c r="C40" s="344"/>
      <c r="D40" s="7"/>
      <c r="E40" s="7"/>
      <c r="F40" s="7"/>
      <c r="G40" s="7"/>
      <c r="H40" s="7"/>
      <c r="I40" s="7"/>
      <c r="J40" s="7"/>
      <c r="K40" s="7"/>
      <c r="L40" s="7"/>
      <c r="M40" s="7"/>
      <c r="N40" s="7"/>
      <c r="O40" s="7"/>
      <c r="P40" s="7"/>
      <c r="Q40" s="7"/>
    </row>
    <row r="41" spans="1:17" ht="73.5" hidden="1" customHeight="1" x14ac:dyDescent="0.2">
      <c r="A41" s="139" t="s">
        <v>3419</v>
      </c>
      <c r="B41" s="343" t="s">
        <v>3420</v>
      </c>
      <c r="C41" s="344"/>
      <c r="D41" s="7"/>
      <c r="E41" s="7"/>
      <c r="F41" s="7"/>
      <c r="G41" s="7"/>
      <c r="H41" s="7"/>
      <c r="I41" s="7"/>
      <c r="J41" s="7"/>
      <c r="K41" s="7"/>
      <c r="L41" s="7"/>
      <c r="M41" s="7"/>
      <c r="N41" s="7"/>
      <c r="O41" s="7"/>
      <c r="P41" s="7"/>
      <c r="Q41" s="7"/>
    </row>
    <row r="42" spans="1:17" ht="57.75" hidden="1" customHeight="1" x14ac:dyDescent="0.2">
      <c r="A42" s="139" t="s">
        <v>3421</v>
      </c>
      <c r="B42" s="343" t="s">
        <v>3422</v>
      </c>
      <c r="C42" s="344"/>
      <c r="D42" s="7"/>
      <c r="E42" s="7"/>
      <c r="F42" s="7"/>
      <c r="G42" s="7"/>
      <c r="H42" s="7"/>
      <c r="I42" s="7"/>
      <c r="J42" s="7"/>
      <c r="K42" s="7"/>
      <c r="L42" s="7"/>
      <c r="M42" s="7"/>
      <c r="N42" s="7"/>
      <c r="O42" s="7"/>
      <c r="P42" s="7"/>
      <c r="Q42" s="7"/>
    </row>
    <row r="43" spans="1:17" ht="84" hidden="1" customHeight="1" x14ac:dyDescent="0.2">
      <c r="A43" s="139" t="s">
        <v>3423</v>
      </c>
      <c r="B43" s="343" t="s">
        <v>3424</v>
      </c>
      <c r="C43" s="344"/>
      <c r="D43" s="7"/>
      <c r="E43" s="7"/>
      <c r="F43" s="7"/>
      <c r="G43" s="7"/>
      <c r="H43" s="7"/>
      <c r="I43" s="7"/>
      <c r="J43" s="7"/>
      <c r="K43" s="7"/>
      <c r="L43" s="7"/>
      <c r="M43" s="7"/>
      <c r="N43" s="7"/>
      <c r="O43" s="7"/>
      <c r="P43" s="7"/>
      <c r="Q43" s="7"/>
    </row>
    <row r="44" spans="1:17" ht="48" hidden="1" customHeight="1" x14ac:dyDescent="0.2">
      <c r="A44" s="139" t="s">
        <v>3425</v>
      </c>
      <c r="B44" s="343" t="s">
        <v>3426</v>
      </c>
      <c r="C44" s="344"/>
      <c r="D44" s="7"/>
      <c r="E44" s="7"/>
      <c r="F44" s="7"/>
      <c r="G44" s="7"/>
      <c r="H44" s="7"/>
      <c r="I44" s="7"/>
      <c r="J44" s="7"/>
      <c r="K44" s="7"/>
      <c r="L44" s="7"/>
      <c r="M44" s="7"/>
      <c r="N44" s="7"/>
      <c r="O44" s="7"/>
      <c r="P44" s="7"/>
      <c r="Q44" s="7"/>
    </row>
    <row r="45" spans="1:17" ht="57" hidden="1" customHeight="1" x14ac:dyDescent="0.2">
      <c r="A45" s="139" t="s">
        <v>3427</v>
      </c>
      <c r="B45" s="343" t="s">
        <v>3428</v>
      </c>
      <c r="C45" s="344"/>
      <c r="D45" s="7"/>
      <c r="E45" s="7"/>
      <c r="F45" s="7"/>
      <c r="G45" s="7"/>
      <c r="H45" s="7"/>
      <c r="I45" s="7"/>
      <c r="J45" s="7"/>
      <c r="K45" s="7"/>
      <c r="L45" s="7"/>
      <c r="M45" s="7"/>
      <c r="N45" s="7"/>
      <c r="O45" s="7"/>
      <c r="P45" s="7"/>
      <c r="Q45" s="7"/>
    </row>
    <row r="46" spans="1:17" ht="73.5" hidden="1" customHeight="1" x14ac:dyDescent="0.2">
      <c r="A46" s="139" t="s">
        <v>3429</v>
      </c>
      <c r="B46" s="343" t="s">
        <v>3430</v>
      </c>
      <c r="C46" s="344"/>
      <c r="D46" s="39"/>
      <c r="E46" s="7"/>
      <c r="F46" s="7"/>
      <c r="G46" s="7"/>
      <c r="H46" s="7"/>
      <c r="I46" s="7"/>
      <c r="J46" s="7"/>
      <c r="K46" s="7"/>
      <c r="L46" s="7"/>
      <c r="M46" s="7"/>
      <c r="N46" s="7"/>
      <c r="O46" s="7"/>
      <c r="P46" s="7"/>
      <c r="Q46" s="7"/>
    </row>
    <row r="47" spans="1:17" ht="66" hidden="1" customHeight="1" x14ac:dyDescent="0.2">
      <c r="A47" s="140" t="s">
        <v>3431</v>
      </c>
      <c r="B47" s="349" t="s">
        <v>3432</v>
      </c>
      <c r="C47" s="349"/>
      <c r="D47" s="7"/>
      <c r="E47" s="7"/>
      <c r="F47" s="7"/>
      <c r="G47" s="7"/>
      <c r="H47" s="7"/>
      <c r="I47" s="7"/>
      <c r="J47" s="7"/>
      <c r="K47" s="7"/>
      <c r="L47" s="7"/>
      <c r="M47" s="7"/>
      <c r="N47" s="7"/>
      <c r="O47" s="7"/>
      <c r="P47" s="7"/>
      <c r="Q47" s="7"/>
    </row>
    <row r="48" spans="1:17" ht="123.75" customHeight="1" x14ac:dyDescent="0.2">
      <c r="A48" s="140" t="s">
        <v>3433</v>
      </c>
      <c r="B48" s="343" t="s">
        <v>3434</v>
      </c>
      <c r="C48" s="344"/>
      <c r="D48" s="7"/>
      <c r="E48" s="7"/>
      <c r="F48" s="7"/>
      <c r="G48" s="7"/>
      <c r="H48" s="7"/>
      <c r="I48" s="7"/>
      <c r="J48" s="7"/>
      <c r="K48" s="7"/>
      <c r="L48" s="7"/>
      <c r="M48" s="7"/>
      <c r="N48" s="7"/>
      <c r="O48" s="7"/>
      <c r="P48" s="7"/>
      <c r="Q48" s="7"/>
    </row>
    <row r="49" spans="1:17" ht="34.5" customHeight="1" x14ac:dyDescent="0.2">
      <c r="A49" s="140" t="s">
        <v>3435</v>
      </c>
      <c r="B49" s="343" t="s">
        <v>3436</v>
      </c>
      <c r="C49" s="344"/>
      <c r="D49" s="7"/>
      <c r="E49" s="7"/>
      <c r="F49" s="7"/>
      <c r="G49" s="7"/>
      <c r="H49" s="7"/>
      <c r="I49" s="7"/>
      <c r="J49" s="7"/>
      <c r="K49" s="7"/>
      <c r="L49" s="7"/>
      <c r="M49" s="7"/>
      <c r="N49" s="7"/>
      <c r="O49" s="7"/>
      <c r="P49" s="7"/>
      <c r="Q49" s="7"/>
    </row>
    <row r="50" spans="1:17" ht="34.5" customHeight="1" x14ac:dyDescent="0.2">
      <c r="A50" s="140" t="s">
        <v>3437</v>
      </c>
      <c r="B50" s="343" t="s">
        <v>3438</v>
      </c>
      <c r="C50" s="344"/>
      <c r="D50" s="7"/>
      <c r="E50" s="7"/>
      <c r="F50" s="7"/>
      <c r="G50" s="7"/>
      <c r="H50" s="7"/>
      <c r="I50" s="7"/>
      <c r="J50" s="7"/>
      <c r="K50" s="7"/>
      <c r="L50" s="7"/>
      <c r="M50" s="7"/>
      <c r="N50" s="7"/>
      <c r="O50" s="7"/>
      <c r="P50" s="7"/>
      <c r="Q50" s="7"/>
    </row>
    <row r="51" spans="1:17" ht="31.5" customHeight="1" x14ac:dyDescent="0.2">
      <c r="A51" s="140" t="s">
        <v>3439</v>
      </c>
      <c r="B51" s="343" t="s">
        <v>3440</v>
      </c>
      <c r="C51" s="344"/>
      <c r="D51" s="7"/>
      <c r="E51" s="7"/>
      <c r="F51" s="7"/>
      <c r="G51" s="7"/>
      <c r="H51" s="7"/>
      <c r="I51" s="7"/>
      <c r="J51" s="7"/>
      <c r="K51" s="7"/>
      <c r="L51" s="7"/>
      <c r="M51" s="7"/>
      <c r="N51" s="7"/>
      <c r="O51" s="7"/>
      <c r="P51" s="7"/>
      <c r="Q51" s="7"/>
    </row>
    <row r="52" spans="1:17" ht="31.5" customHeight="1" x14ac:dyDescent="0.2">
      <c r="A52" s="140" t="s">
        <v>3441</v>
      </c>
      <c r="B52" s="343" t="s">
        <v>3442</v>
      </c>
      <c r="C52" s="344"/>
      <c r="D52" s="7"/>
      <c r="E52" s="7"/>
      <c r="F52" s="7"/>
      <c r="G52" s="7"/>
      <c r="H52" s="7"/>
      <c r="I52" s="7"/>
      <c r="J52" s="7"/>
      <c r="K52" s="7"/>
      <c r="L52" s="7"/>
      <c r="M52" s="7"/>
      <c r="N52" s="7"/>
      <c r="O52" s="7"/>
      <c r="P52" s="7"/>
      <c r="Q52" s="7"/>
    </row>
    <row r="53" spans="1:17" ht="31.5" customHeight="1" x14ac:dyDescent="0.2">
      <c r="A53" s="140" t="s">
        <v>3443</v>
      </c>
      <c r="B53" s="341" t="s">
        <v>3444</v>
      </c>
      <c r="C53" s="342"/>
      <c r="D53" s="7"/>
      <c r="E53" s="7"/>
      <c r="F53" s="7"/>
      <c r="G53" s="7"/>
      <c r="H53" s="7"/>
      <c r="I53" s="7"/>
      <c r="J53" s="7"/>
      <c r="K53" s="7"/>
      <c r="L53" s="7"/>
      <c r="M53" s="7"/>
      <c r="N53" s="7"/>
      <c r="O53" s="7"/>
      <c r="P53" s="7"/>
      <c r="Q53" s="7"/>
    </row>
    <row r="54" spans="1:17" ht="31.5" customHeight="1" x14ac:dyDescent="0.2">
      <c r="A54" s="140" t="s">
        <v>3445</v>
      </c>
      <c r="B54" s="341" t="s">
        <v>3446</v>
      </c>
      <c r="C54" s="342"/>
      <c r="D54" s="7"/>
      <c r="E54" s="7"/>
      <c r="F54" s="7"/>
      <c r="G54" s="7"/>
      <c r="H54" s="7"/>
      <c r="I54" s="7"/>
      <c r="J54" s="7"/>
      <c r="K54" s="7"/>
      <c r="L54" s="7"/>
      <c r="M54" s="7"/>
      <c r="N54" s="7"/>
      <c r="O54" s="7"/>
      <c r="P54" s="7"/>
      <c r="Q54" s="7"/>
    </row>
    <row r="55" spans="1:17" ht="54.6" customHeight="1" x14ac:dyDescent="0.2">
      <c r="A55" s="140" t="s">
        <v>3447</v>
      </c>
      <c r="B55" s="341" t="s">
        <v>3448</v>
      </c>
      <c r="C55" s="342"/>
      <c r="D55" s="7"/>
      <c r="E55" s="7"/>
      <c r="F55" s="7"/>
      <c r="G55" s="7"/>
      <c r="H55" s="7"/>
      <c r="I55" s="7"/>
      <c r="J55" s="7"/>
      <c r="K55" s="7"/>
      <c r="L55" s="7"/>
      <c r="M55" s="7"/>
      <c r="N55" s="7"/>
      <c r="O55" s="7"/>
      <c r="P55" s="7"/>
      <c r="Q55" s="7"/>
    </row>
    <row r="56" spans="1:17" ht="54.6" customHeight="1" x14ac:dyDescent="0.2">
      <c r="A56" s="140" t="s">
        <v>3449</v>
      </c>
      <c r="B56" s="341" t="s">
        <v>3450</v>
      </c>
      <c r="C56" s="342"/>
      <c r="D56" s="7"/>
      <c r="E56" s="7"/>
      <c r="F56" s="7"/>
      <c r="G56" s="7"/>
      <c r="H56" s="7"/>
      <c r="I56" s="7"/>
      <c r="J56" s="7"/>
      <c r="K56" s="7"/>
      <c r="L56" s="7"/>
      <c r="M56" s="7"/>
      <c r="N56" s="7"/>
      <c r="O56" s="7"/>
      <c r="P56" s="7"/>
      <c r="Q56" s="7"/>
    </row>
    <row r="57" spans="1:17" ht="54" customHeight="1" x14ac:dyDescent="0.2">
      <c r="A57" s="140" t="s">
        <v>3451</v>
      </c>
      <c r="B57" s="341" t="s">
        <v>3452</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I18" sqref="I18"/>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22138</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1364729.8599999999</v>
      </c>
      <c r="I16" s="150">
        <f>'PR-RAS'!E6</f>
        <v>1808727.32</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1424581.0099999995</v>
      </c>
      <c r="I17" s="150">
        <f>'PR-RAS'!E151</f>
        <v>1766815.91</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144038.02000000031</v>
      </c>
      <c r="I18" s="150">
        <f>'PR-RAS'!E645</f>
        <v>112210.62000000008</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1148507.8</v>
      </c>
      <c r="I20" s="153">
        <f>BILANCA!E7</f>
        <v>1022208.1799999998</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866030.23</v>
      </c>
      <c r="I21" s="155">
        <f>BILANCA!E68</f>
        <v>925471.4</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107280.66</v>
      </c>
      <c r="I22" s="155">
        <f>BILANCA!E176</f>
        <v>213669.43</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1907257.37</v>
      </c>
      <c r="I23" s="157">
        <f>BILANCA!E237</f>
        <v>1734010.15</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1534766.55</v>
      </c>
      <c r="I28" s="159">
        <f>'RAS-funkcijski'!E141</f>
        <v>1840554.72</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0</v>
      </c>
      <c r="I29" s="153">
        <f>'P-VRIO'!E5</f>
        <v>930.65</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107280.66</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213669.4299999997</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177445.84000000003</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36223.589999999997</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H653" sqref="H653"/>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1364729.8599999999</v>
      </c>
      <c r="E6" s="256">
        <f>E7+E44+E50+E82+E106+E124+E133+E139</f>
        <v>1808727.32</v>
      </c>
      <c r="F6" s="168">
        <f t="shared" ref="F6:F69" si="0">IF(D6&lt;&gt;0,IF(E6/D6&gt;=100,"&gt;&gt;100",E6/D6*100),"-")</f>
        <v>132.5337250259916</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14476.61</v>
      </c>
      <c r="E50" s="256">
        <f>E51+E54+E59+E62+E65+E68+E71+E74+E77</f>
        <v>368028.68</v>
      </c>
      <c r="F50" s="168">
        <f t="shared" si="0"/>
        <v>2542.2297070930276</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14476.61</v>
      </c>
      <c r="E54" s="256">
        <f>SUM(E55:E58)</f>
        <v>9774.42</v>
      </c>
      <c r="F54" s="168">
        <f t="shared" si="0"/>
        <v>67.518707763765136</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14476.61</v>
      </c>
      <c r="E57" s="257">
        <v>9774.42</v>
      </c>
      <c r="F57" s="168">
        <f t="shared" si="0"/>
        <v>67.518707763765136</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0</v>
      </c>
      <c r="E59" s="256">
        <f>SUM(E60:E61)</f>
        <v>0</v>
      </c>
      <c r="F59" s="168" t="str">
        <f t="shared" si="0"/>
        <v>-</v>
      </c>
    </row>
    <row r="60" spans="1:6" customFormat="1" ht="24" customHeight="1" x14ac:dyDescent="0.2">
      <c r="A60" s="167" t="s">
        <v>166</v>
      </c>
      <c r="B60" s="174" t="s">
        <v>167</v>
      </c>
      <c r="C60" s="44" t="s">
        <v>166</v>
      </c>
      <c r="D60" s="257">
        <v>0</v>
      </c>
      <c r="E60" s="257">
        <v>0</v>
      </c>
      <c r="F60" s="168" t="str">
        <f t="shared" si="0"/>
        <v>-</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10356.26</v>
      </c>
      <c r="F62" s="168" t="str">
        <f t="shared" si="0"/>
        <v>-</v>
      </c>
    </row>
    <row r="63" spans="1:6" customFormat="1" ht="12.75" customHeight="1" x14ac:dyDescent="0.2">
      <c r="A63" s="167" t="s">
        <v>172</v>
      </c>
      <c r="B63" s="128" t="s">
        <v>173</v>
      </c>
      <c r="C63" s="44" t="s">
        <v>172</v>
      </c>
      <c r="D63" s="257">
        <v>0</v>
      </c>
      <c r="E63" s="257">
        <v>10356.26</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0</v>
      </c>
      <c r="E68" s="256">
        <f>SUM(E69:E70)</f>
        <v>0</v>
      </c>
      <c r="F68" s="168" t="str">
        <f t="shared" si="0"/>
        <v>-</v>
      </c>
    </row>
    <row r="69" spans="1:6" customFormat="1" ht="12.75" customHeight="1" x14ac:dyDescent="0.2">
      <c r="A69" s="167" t="s">
        <v>184</v>
      </c>
      <c r="B69" s="128" t="s">
        <v>185</v>
      </c>
      <c r="C69" s="44" t="s">
        <v>184</v>
      </c>
      <c r="D69" s="257">
        <v>0</v>
      </c>
      <c r="E69" s="257">
        <v>0</v>
      </c>
      <c r="F69" s="168" t="str">
        <f t="shared" si="0"/>
        <v>-</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0</v>
      </c>
      <c r="E74" s="256">
        <f>SUM(E75:E76)</f>
        <v>0</v>
      </c>
      <c r="F74" s="168" t="str">
        <f t="shared" si="1"/>
        <v>-</v>
      </c>
    </row>
    <row r="75" spans="1:6" customFormat="1" ht="12.75" customHeight="1" x14ac:dyDescent="0.2">
      <c r="A75" s="167" t="s">
        <v>196</v>
      </c>
      <c r="B75" s="128" t="s">
        <v>197</v>
      </c>
      <c r="C75" s="44" t="s">
        <v>196</v>
      </c>
      <c r="D75" s="257">
        <v>0</v>
      </c>
      <c r="E75" s="257">
        <v>0</v>
      </c>
      <c r="F75" s="168" t="str">
        <f t="shared" si="1"/>
        <v>-</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347898</v>
      </c>
      <c r="F77" s="168" t="str">
        <f t="shared" si="1"/>
        <v>-</v>
      </c>
    </row>
    <row r="78" spans="1:6" customFormat="1" ht="12.75" customHeight="1" x14ac:dyDescent="0.2">
      <c r="A78" s="167" t="s">
        <v>202</v>
      </c>
      <c r="B78" s="128" t="s">
        <v>203</v>
      </c>
      <c r="C78" s="44" t="s">
        <v>202</v>
      </c>
      <c r="D78" s="257">
        <v>0</v>
      </c>
      <c r="E78" s="257">
        <v>233061</v>
      </c>
      <c r="F78" s="168" t="str">
        <f t="shared" si="1"/>
        <v>-</v>
      </c>
    </row>
    <row r="79" spans="1:6" customFormat="1" ht="12.75" customHeight="1" x14ac:dyDescent="0.2">
      <c r="A79" s="167" t="s">
        <v>204</v>
      </c>
      <c r="B79" s="128" t="s">
        <v>205</v>
      </c>
      <c r="C79" s="44" t="s">
        <v>204</v>
      </c>
      <c r="D79" s="257">
        <v>0</v>
      </c>
      <c r="E79" s="257">
        <v>114837</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15.55</v>
      </c>
      <c r="E82" s="256">
        <f>E83+E91+E98</f>
        <v>9.7799999999999994</v>
      </c>
      <c r="F82" s="168">
        <f t="shared" si="1"/>
        <v>62.893890675241146</v>
      </c>
    </row>
    <row r="83" spans="1:6" customFormat="1" ht="12.75" customHeight="1" x14ac:dyDescent="0.2">
      <c r="A83" s="167" t="s">
        <v>212</v>
      </c>
      <c r="B83" s="128" t="s">
        <v>213</v>
      </c>
      <c r="C83" s="44" t="s">
        <v>212</v>
      </c>
      <c r="D83" s="256">
        <f>SUM(D84:D90)</f>
        <v>15.55</v>
      </c>
      <c r="E83" s="256">
        <f>SUM(E84:E90)</f>
        <v>9.7799999999999994</v>
      </c>
      <c r="F83" s="168">
        <f t="shared" si="1"/>
        <v>62.893890675241146</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0</v>
      </c>
      <c r="E85" s="257">
        <v>0</v>
      </c>
      <c r="F85" s="168" t="str">
        <f t="shared" si="1"/>
        <v>-</v>
      </c>
    </row>
    <row r="86" spans="1:6" customFormat="1" ht="12.75" customHeight="1" x14ac:dyDescent="0.2">
      <c r="A86" s="167" t="s">
        <v>218</v>
      </c>
      <c r="B86" s="128" t="s">
        <v>219</v>
      </c>
      <c r="C86" s="44" t="s">
        <v>218</v>
      </c>
      <c r="D86" s="257">
        <v>15.55</v>
      </c>
      <c r="E86" s="257">
        <v>9.7799999999999994</v>
      </c>
      <c r="F86" s="168">
        <f t="shared" si="1"/>
        <v>62.893890675241146</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994822.76</v>
      </c>
      <c r="E106" s="256">
        <f>E107+E112+E120</f>
        <v>1225348.71</v>
      </c>
      <c r="F106" s="168">
        <f t="shared" si="1"/>
        <v>123.17256493005848</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994822.76</v>
      </c>
      <c r="E112" s="256">
        <f>SUM(E113:E119)</f>
        <v>1225348.71</v>
      </c>
      <c r="F112" s="168">
        <f t="shared" si="1"/>
        <v>123.17256493005848</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994822.76</v>
      </c>
      <c r="E117" s="257">
        <v>1225348.71</v>
      </c>
      <c r="F117" s="168">
        <f t="shared" si="1"/>
        <v>123.17256493005848</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52233.520000000004</v>
      </c>
      <c r="E124" s="256">
        <f>E125+E128</f>
        <v>6466.37</v>
      </c>
      <c r="F124" s="168">
        <f t="shared" si="1"/>
        <v>12.379732401722112</v>
      </c>
    </row>
    <row r="125" spans="1:6" customFormat="1" ht="12.75" customHeight="1" x14ac:dyDescent="0.2">
      <c r="A125" s="167" t="s">
        <v>296</v>
      </c>
      <c r="B125" s="174" t="s">
        <v>297</v>
      </c>
      <c r="C125" s="44" t="s">
        <v>296</v>
      </c>
      <c r="D125" s="256">
        <f>SUM(D126:D127)</f>
        <v>52233.520000000004</v>
      </c>
      <c r="E125" s="256">
        <f>SUM(E126:E127)</f>
        <v>6466.37</v>
      </c>
      <c r="F125" s="168">
        <f t="shared" si="1"/>
        <v>12.379732401722112</v>
      </c>
    </row>
    <row r="126" spans="1:6" customFormat="1" ht="12.75" customHeight="1" x14ac:dyDescent="0.2">
      <c r="A126" s="167" t="s">
        <v>298</v>
      </c>
      <c r="B126" s="174" t="s">
        <v>299</v>
      </c>
      <c r="C126" s="44" t="s">
        <v>298</v>
      </c>
      <c r="D126" s="257">
        <v>6156.76</v>
      </c>
      <c r="E126" s="257">
        <v>5866.72</v>
      </c>
      <c r="F126" s="168">
        <f t="shared" si="1"/>
        <v>95.289080620326274</v>
      </c>
    </row>
    <row r="127" spans="1:6" customFormat="1" ht="12.75" customHeight="1" x14ac:dyDescent="0.2">
      <c r="A127" s="167" t="s">
        <v>300</v>
      </c>
      <c r="B127" s="174" t="s">
        <v>301</v>
      </c>
      <c r="C127" s="44" t="s">
        <v>300</v>
      </c>
      <c r="D127" s="257">
        <v>46076.76</v>
      </c>
      <c r="E127" s="257">
        <v>599.65</v>
      </c>
      <c r="F127" s="168">
        <f t="shared" si="1"/>
        <v>1.3014152904848344</v>
      </c>
    </row>
    <row r="128" spans="1:6" customFormat="1" ht="24" customHeight="1" x14ac:dyDescent="0.2">
      <c r="A128" s="167" t="s">
        <v>302</v>
      </c>
      <c r="B128" s="175" t="s">
        <v>303</v>
      </c>
      <c r="C128" s="44" t="s">
        <v>302</v>
      </c>
      <c r="D128" s="256">
        <f>SUM(D129:D132)</f>
        <v>0</v>
      </c>
      <c r="E128" s="256">
        <f>SUM(E129:E132)</f>
        <v>0</v>
      </c>
      <c r="F128" s="168" t="str">
        <f t="shared" si="1"/>
        <v>-</v>
      </c>
    </row>
    <row r="129" spans="1:6" customFormat="1" ht="12.75" customHeight="1" x14ac:dyDescent="0.2">
      <c r="A129" s="167" t="s">
        <v>304</v>
      </c>
      <c r="B129" s="174" t="s">
        <v>305</v>
      </c>
      <c r="C129" s="44" t="s">
        <v>304</v>
      </c>
      <c r="D129" s="257">
        <v>0</v>
      </c>
      <c r="E129" s="257">
        <v>0</v>
      </c>
      <c r="F129" s="168" t="str">
        <f t="shared" si="1"/>
        <v>-</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303181.42</v>
      </c>
      <c r="E133" s="256">
        <f>E134+E138</f>
        <v>208873.78</v>
      </c>
      <c r="F133" s="168">
        <f t="shared" si="1"/>
        <v>68.893990931238463</v>
      </c>
    </row>
    <row r="134" spans="1:6" customFormat="1" ht="24" customHeight="1" x14ac:dyDescent="0.2">
      <c r="A134" s="167" t="s">
        <v>314</v>
      </c>
      <c r="B134" s="173" t="s">
        <v>315</v>
      </c>
      <c r="C134" s="44" t="s">
        <v>314</v>
      </c>
      <c r="D134" s="256">
        <f>SUM(D135:D137)</f>
        <v>303181.42</v>
      </c>
      <c r="E134" s="256">
        <f>SUM(E135:E137)</f>
        <v>208873.78</v>
      </c>
      <c r="F134" s="168">
        <f t="shared" ref="F134:F197" si="2">IF(D134&lt;&gt;0,IF(E134/D134&gt;=100,"&gt;&gt;100",E134/D134*100),"-")</f>
        <v>68.893990931238463</v>
      </c>
    </row>
    <row r="135" spans="1:6" customFormat="1" ht="12.75" customHeight="1" x14ac:dyDescent="0.2">
      <c r="A135" s="167" t="s">
        <v>316</v>
      </c>
      <c r="B135" s="128" t="s">
        <v>317</v>
      </c>
      <c r="C135" s="44" t="s">
        <v>316</v>
      </c>
      <c r="D135" s="257">
        <v>303181.42</v>
      </c>
      <c r="E135" s="257">
        <v>208873.78</v>
      </c>
      <c r="F135" s="168">
        <f t="shared" si="2"/>
        <v>68.893990931238463</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0</v>
      </c>
      <c r="E139" s="256">
        <f>E140+E150</f>
        <v>0</v>
      </c>
      <c r="F139" s="168" t="str">
        <f t="shared" si="2"/>
        <v>-</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1424581.0099999995</v>
      </c>
      <c r="E151" s="256">
        <f>E152+E163+E196+E215+E224+E252+E263</f>
        <v>1766815.91</v>
      </c>
      <c r="F151" s="168">
        <f t="shared" si="2"/>
        <v>124.02354780792709</v>
      </c>
    </row>
    <row r="152" spans="1:6" customFormat="1" ht="12.75" customHeight="1" x14ac:dyDescent="0.2">
      <c r="A152" s="167" t="s">
        <v>349</v>
      </c>
      <c r="B152" s="128" t="s">
        <v>350</v>
      </c>
      <c r="C152" s="44" t="s">
        <v>349</v>
      </c>
      <c r="D152" s="256">
        <f>D153+D158+D159</f>
        <v>600022.09</v>
      </c>
      <c r="E152" s="256">
        <f>E153+E158+E159</f>
        <v>898112.54</v>
      </c>
      <c r="F152" s="168">
        <f t="shared" si="2"/>
        <v>149.67991261788382</v>
      </c>
    </row>
    <row r="153" spans="1:6" customFormat="1" ht="12.75" customHeight="1" x14ac:dyDescent="0.2">
      <c r="A153" s="167" t="s">
        <v>351</v>
      </c>
      <c r="B153" s="128" t="s">
        <v>352</v>
      </c>
      <c r="C153" s="44" t="s">
        <v>351</v>
      </c>
      <c r="D153" s="256">
        <f>SUM(D154:D157)</f>
        <v>484576.42</v>
      </c>
      <c r="E153" s="256">
        <f>SUM(E154:E157)</f>
        <v>710176.67</v>
      </c>
      <c r="F153" s="168">
        <f t="shared" si="2"/>
        <v>146.5561758040146</v>
      </c>
    </row>
    <row r="154" spans="1:6" customFormat="1" ht="12.75" customHeight="1" x14ac:dyDescent="0.2">
      <c r="A154" s="167" t="s">
        <v>353</v>
      </c>
      <c r="B154" s="128" t="s">
        <v>354</v>
      </c>
      <c r="C154" s="44" t="s">
        <v>353</v>
      </c>
      <c r="D154" s="257">
        <v>484576.42</v>
      </c>
      <c r="E154" s="257">
        <v>710176.67</v>
      </c>
      <c r="F154" s="168">
        <f t="shared" si="2"/>
        <v>146.5561758040146</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35490.620000000003</v>
      </c>
      <c r="E158" s="257">
        <v>70630.509999999995</v>
      </c>
      <c r="F158" s="168">
        <f t="shared" si="2"/>
        <v>199.01176705281563</v>
      </c>
    </row>
    <row r="159" spans="1:6" customFormat="1" ht="12.75" customHeight="1" x14ac:dyDescent="0.2">
      <c r="A159" s="167" t="s">
        <v>363</v>
      </c>
      <c r="B159" s="128" t="s">
        <v>364</v>
      </c>
      <c r="C159" s="44" t="s">
        <v>363</v>
      </c>
      <c r="D159" s="256">
        <f>SUM(D160:D162)</f>
        <v>79955.05</v>
      </c>
      <c r="E159" s="256">
        <f>SUM(E160:E162)</f>
        <v>117305.36</v>
      </c>
      <c r="F159" s="168">
        <f t="shared" si="2"/>
        <v>146.71413500460571</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79955.05</v>
      </c>
      <c r="E161" s="257">
        <v>117305.36</v>
      </c>
      <c r="F161" s="168">
        <f t="shared" si="2"/>
        <v>146.71413500460571</v>
      </c>
    </row>
    <row r="162" spans="1:6" customFormat="1" ht="12.75" customHeight="1" x14ac:dyDescent="0.2">
      <c r="A162" s="167" t="s">
        <v>368</v>
      </c>
      <c r="B162" s="128" t="s">
        <v>369</v>
      </c>
      <c r="C162" s="44" t="s">
        <v>368</v>
      </c>
      <c r="D162" s="257">
        <v>0</v>
      </c>
      <c r="E162" s="257">
        <v>0</v>
      </c>
      <c r="F162" s="168" t="str">
        <f t="shared" si="2"/>
        <v>-</v>
      </c>
    </row>
    <row r="163" spans="1:6" customFormat="1" ht="12.75" customHeight="1" x14ac:dyDescent="0.2">
      <c r="A163" s="167" t="s">
        <v>370</v>
      </c>
      <c r="B163" s="128" t="s">
        <v>371</v>
      </c>
      <c r="C163" s="44" t="s">
        <v>370</v>
      </c>
      <c r="D163" s="256">
        <f>D164+D169+D177+D187+D188</f>
        <v>750673.69</v>
      </c>
      <c r="E163" s="256">
        <f>E164+E169+E177+E187+E188</f>
        <v>825866.3899999999</v>
      </c>
      <c r="F163" s="168">
        <f t="shared" si="2"/>
        <v>110.01669580293935</v>
      </c>
    </row>
    <row r="164" spans="1:6" customFormat="1" ht="12.75" customHeight="1" x14ac:dyDescent="0.2">
      <c r="A164" s="167" t="s">
        <v>372</v>
      </c>
      <c r="B164" s="128" t="s">
        <v>373</v>
      </c>
      <c r="C164" s="44" t="s">
        <v>372</v>
      </c>
      <c r="D164" s="256">
        <f>SUM(D165:D168)</f>
        <v>109383.65</v>
      </c>
      <c r="E164" s="256">
        <f>SUM(E165:E168)</f>
        <v>102465.04</v>
      </c>
      <c r="F164" s="168">
        <f t="shared" si="2"/>
        <v>93.674913938234823</v>
      </c>
    </row>
    <row r="165" spans="1:6" customFormat="1" ht="12.75" customHeight="1" x14ac:dyDescent="0.2">
      <c r="A165" s="167" t="s">
        <v>374</v>
      </c>
      <c r="B165" s="128" t="s">
        <v>375</v>
      </c>
      <c r="C165" s="44" t="s">
        <v>374</v>
      </c>
      <c r="D165" s="257">
        <v>9802.92</v>
      </c>
      <c r="E165" s="257">
        <v>4061.27</v>
      </c>
      <c r="F165" s="168">
        <f t="shared" si="2"/>
        <v>41.429186405683204</v>
      </c>
    </row>
    <row r="166" spans="1:6" customFormat="1" ht="12.75" customHeight="1" x14ac:dyDescent="0.2">
      <c r="A166" s="167" t="s">
        <v>376</v>
      </c>
      <c r="B166" s="128" t="s">
        <v>377</v>
      </c>
      <c r="C166" s="44" t="s">
        <v>376</v>
      </c>
      <c r="D166" s="257">
        <v>95792.73</v>
      </c>
      <c r="E166" s="257">
        <v>96315.65</v>
      </c>
      <c r="F166" s="168">
        <f t="shared" si="2"/>
        <v>100.54588693734901</v>
      </c>
    </row>
    <row r="167" spans="1:6" customFormat="1" ht="12.75" customHeight="1" x14ac:dyDescent="0.2">
      <c r="A167" s="167" t="s">
        <v>378</v>
      </c>
      <c r="B167" s="128" t="s">
        <v>379</v>
      </c>
      <c r="C167" s="44" t="s">
        <v>378</v>
      </c>
      <c r="D167" s="257">
        <v>3788</v>
      </c>
      <c r="E167" s="257">
        <v>1603.12</v>
      </c>
      <c r="F167" s="168">
        <f t="shared" si="2"/>
        <v>42.321013727560711</v>
      </c>
    </row>
    <row r="168" spans="1:6" customFormat="1" ht="12.75" customHeight="1" x14ac:dyDescent="0.2">
      <c r="A168" s="167" t="s">
        <v>380</v>
      </c>
      <c r="B168" s="128" t="s">
        <v>381</v>
      </c>
      <c r="C168" s="44" t="s">
        <v>380</v>
      </c>
      <c r="D168" s="257">
        <v>0</v>
      </c>
      <c r="E168" s="257">
        <v>485</v>
      </c>
      <c r="F168" s="168" t="str">
        <f t="shared" si="2"/>
        <v>-</v>
      </c>
    </row>
    <row r="169" spans="1:6" customFormat="1" ht="12.75" customHeight="1" x14ac:dyDescent="0.2">
      <c r="A169" s="167" t="s">
        <v>382</v>
      </c>
      <c r="B169" s="128" t="s">
        <v>383</v>
      </c>
      <c r="C169" s="44" t="s">
        <v>382</v>
      </c>
      <c r="D169" s="256">
        <f>SUM(D170:D176)</f>
        <v>150357.79999999999</v>
      </c>
      <c r="E169" s="256">
        <f>SUM(E170:E176)</f>
        <v>144062.29999999999</v>
      </c>
      <c r="F169" s="168">
        <f t="shared" si="2"/>
        <v>95.812987420672556</v>
      </c>
    </row>
    <row r="170" spans="1:6" customFormat="1" ht="12.75" customHeight="1" x14ac:dyDescent="0.2">
      <c r="A170" s="167" t="s">
        <v>384</v>
      </c>
      <c r="B170" s="128" t="s">
        <v>385</v>
      </c>
      <c r="C170" s="44" t="s">
        <v>384</v>
      </c>
      <c r="D170" s="257">
        <v>6344.23</v>
      </c>
      <c r="E170" s="257">
        <v>7416.16</v>
      </c>
      <c r="F170" s="168">
        <f t="shared" si="2"/>
        <v>116.89614027234197</v>
      </c>
    </row>
    <row r="171" spans="1:6" customFormat="1" ht="12.75" customHeight="1" x14ac:dyDescent="0.2">
      <c r="A171" s="167" t="s">
        <v>386</v>
      </c>
      <c r="B171" s="128" t="s">
        <v>387</v>
      </c>
      <c r="C171" s="44" t="s">
        <v>386</v>
      </c>
      <c r="D171" s="257">
        <v>5.99</v>
      </c>
      <c r="E171" s="257">
        <v>63.35</v>
      </c>
      <c r="F171" s="168">
        <f t="shared" si="2"/>
        <v>1057.5959933222036</v>
      </c>
    </row>
    <row r="172" spans="1:6" customFormat="1" ht="12.75" customHeight="1" x14ac:dyDescent="0.2">
      <c r="A172" s="167" t="s">
        <v>388</v>
      </c>
      <c r="B172" s="128" t="s">
        <v>389</v>
      </c>
      <c r="C172" s="44" t="s">
        <v>388</v>
      </c>
      <c r="D172" s="257">
        <v>80692.06</v>
      </c>
      <c r="E172" s="257">
        <v>75995.09</v>
      </c>
      <c r="F172" s="168">
        <f t="shared" si="2"/>
        <v>94.179142284879077</v>
      </c>
    </row>
    <row r="173" spans="1:6" customFormat="1" ht="12.75" customHeight="1" x14ac:dyDescent="0.2">
      <c r="A173" s="167" t="s">
        <v>390</v>
      </c>
      <c r="B173" s="128" t="s">
        <v>391</v>
      </c>
      <c r="C173" s="44" t="s">
        <v>390</v>
      </c>
      <c r="D173" s="257">
        <v>42899.81</v>
      </c>
      <c r="E173" s="257">
        <v>34978.46</v>
      </c>
      <c r="F173" s="168">
        <f t="shared" si="2"/>
        <v>81.535232906625936</v>
      </c>
    </row>
    <row r="174" spans="1:6" customFormat="1" ht="12.75" customHeight="1" x14ac:dyDescent="0.2">
      <c r="A174" s="167" t="s">
        <v>392</v>
      </c>
      <c r="B174" s="128" t="s">
        <v>393</v>
      </c>
      <c r="C174" s="44" t="s">
        <v>392</v>
      </c>
      <c r="D174" s="257">
        <v>794.43</v>
      </c>
      <c r="E174" s="257">
        <v>3094.79</v>
      </c>
      <c r="F174" s="168">
        <f t="shared" si="2"/>
        <v>389.56106894251229</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19621.28</v>
      </c>
      <c r="E176" s="257">
        <v>22514.45</v>
      </c>
      <c r="F176" s="168">
        <f t="shared" si="2"/>
        <v>114.74506250356757</v>
      </c>
    </row>
    <row r="177" spans="1:6" customFormat="1" ht="12.75" customHeight="1" x14ac:dyDescent="0.2">
      <c r="A177" s="167" t="s">
        <v>398</v>
      </c>
      <c r="B177" s="128" t="s">
        <v>399</v>
      </c>
      <c r="C177" s="44" t="s">
        <v>398</v>
      </c>
      <c r="D177" s="256">
        <f>SUM(D178:D186)</f>
        <v>307045.88999999996</v>
      </c>
      <c r="E177" s="256">
        <f>SUM(E178:E186)</f>
        <v>381983.91</v>
      </c>
      <c r="F177" s="168">
        <f t="shared" si="2"/>
        <v>124.40613030189071</v>
      </c>
    </row>
    <row r="178" spans="1:6" customFormat="1" ht="12.75" customHeight="1" x14ac:dyDescent="0.2">
      <c r="A178" s="167" t="s">
        <v>400</v>
      </c>
      <c r="B178" s="128" t="s">
        <v>401</v>
      </c>
      <c r="C178" s="44" t="s">
        <v>400</v>
      </c>
      <c r="D178" s="257">
        <v>15136.76</v>
      </c>
      <c r="E178" s="257">
        <v>16468.990000000002</v>
      </c>
      <c r="F178" s="168">
        <f t="shared" si="2"/>
        <v>108.80128904732587</v>
      </c>
    </row>
    <row r="179" spans="1:6" customFormat="1" ht="12.75" customHeight="1" x14ac:dyDescent="0.2">
      <c r="A179" s="167" t="s">
        <v>402</v>
      </c>
      <c r="B179" s="128" t="s">
        <v>403</v>
      </c>
      <c r="C179" s="44" t="s">
        <v>402</v>
      </c>
      <c r="D179" s="257">
        <v>2535.1999999999998</v>
      </c>
      <c r="E179" s="257">
        <v>24096.98</v>
      </c>
      <c r="F179" s="168">
        <f t="shared" si="2"/>
        <v>950.49621331650371</v>
      </c>
    </row>
    <row r="180" spans="1:6" customFormat="1" ht="12.75" customHeight="1" x14ac:dyDescent="0.2">
      <c r="A180" s="167" t="s">
        <v>404</v>
      </c>
      <c r="B180" s="128" t="s">
        <v>405</v>
      </c>
      <c r="C180" s="44" t="s">
        <v>404</v>
      </c>
      <c r="D180" s="257">
        <v>64366.34</v>
      </c>
      <c r="E180" s="257">
        <v>81270.31</v>
      </c>
      <c r="F180" s="168">
        <f t="shared" si="2"/>
        <v>126.26212706827825</v>
      </c>
    </row>
    <row r="181" spans="1:6" customFormat="1" ht="12.75" customHeight="1" x14ac:dyDescent="0.2">
      <c r="A181" s="167" t="s">
        <v>406</v>
      </c>
      <c r="B181" s="128" t="s">
        <v>407</v>
      </c>
      <c r="C181" s="44" t="s">
        <v>406</v>
      </c>
      <c r="D181" s="257">
        <v>11429</v>
      </c>
      <c r="E181" s="257">
        <v>12663.89</v>
      </c>
      <c r="F181" s="168">
        <f t="shared" si="2"/>
        <v>110.80488231691309</v>
      </c>
    </row>
    <row r="182" spans="1:6" customFormat="1" ht="12.75" customHeight="1" x14ac:dyDescent="0.2">
      <c r="A182" s="167" t="s">
        <v>408</v>
      </c>
      <c r="B182" s="128" t="s">
        <v>409</v>
      </c>
      <c r="C182" s="44" t="s">
        <v>408</v>
      </c>
      <c r="D182" s="257">
        <v>59299.91</v>
      </c>
      <c r="E182" s="257">
        <v>61193.98</v>
      </c>
      <c r="F182" s="168">
        <f t="shared" si="2"/>
        <v>103.19405206517176</v>
      </c>
    </row>
    <row r="183" spans="1:6" customFormat="1" ht="12.75" customHeight="1" x14ac:dyDescent="0.2">
      <c r="A183" s="167" t="s">
        <v>410</v>
      </c>
      <c r="B183" s="128" t="s">
        <v>411</v>
      </c>
      <c r="C183" s="44" t="s">
        <v>410</v>
      </c>
      <c r="D183" s="257">
        <v>0</v>
      </c>
      <c r="E183" s="257">
        <v>0</v>
      </c>
      <c r="F183" s="168" t="str">
        <f t="shared" si="2"/>
        <v>-</v>
      </c>
    </row>
    <row r="184" spans="1:6" customFormat="1" ht="12.75" customHeight="1" x14ac:dyDescent="0.2">
      <c r="A184" s="167" t="s">
        <v>412</v>
      </c>
      <c r="B184" s="128" t="s">
        <v>413</v>
      </c>
      <c r="C184" s="44" t="s">
        <v>412</v>
      </c>
      <c r="D184" s="257">
        <v>55498.75</v>
      </c>
      <c r="E184" s="257">
        <v>77289.460000000006</v>
      </c>
      <c r="F184" s="168">
        <f t="shared" si="2"/>
        <v>139.26342485191111</v>
      </c>
    </row>
    <row r="185" spans="1:6" customFormat="1" ht="12.75" customHeight="1" x14ac:dyDescent="0.2">
      <c r="A185" s="167" t="s">
        <v>414</v>
      </c>
      <c r="B185" s="128" t="s">
        <v>415</v>
      </c>
      <c r="C185" s="44" t="s">
        <v>414</v>
      </c>
      <c r="D185" s="257">
        <v>41689.699999999997</v>
      </c>
      <c r="E185" s="257">
        <v>52522.68</v>
      </c>
      <c r="F185" s="168">
        <f t="shared" si="2"/>
        <v>125.98478760940952</v>
      </c>
    </row>
    <row r="186" spans="1:6" customFormat="1" ht="12.75" customHeight="1" x14ac:dyDescent="0.2">
      <c r="A186" s="167" t="s">
        <v>416</v>
      </c>
      <c r="B186" s="128" t="s">
        <v>417</v>
      </c>
      <c r="C186" s="44" t="s">
        <v>416</v>
      </c>
      <c r="D186" s="257">
        <v>57090.23</v>
      </c>
      <c r="E186" s="257">
        <v>56477.62</v>
      </c>
      <c r="F186" s="168">
        <f t="shared" si="2"/>
        <v>98.926944242473709</v>
      </c>
    </row>
    <row r="187" spans="1:6" customFormat="1" ht="12.75" customHeight="1" x14ac:dyDescent="0.2">
      <c r="A187" s="167" t="s">
        <v>418</v>
      </c>
      <c r="B187" s="128" t="s">
        <v>419</v>
      </c>
      <c r="C187" s="44" t="s">
        <v>418</v>
      </c>
      <c r="D187" s="257">
        <v>0</v>
      </c>
      <c r="E187" s="257">
        <v>6478.96</v>
      </c>
      <c r="F187" s="168" t="str">
        <f t="shared" si="2"/>
        <v>-</v>
      </c>
    </row>
    <row r="188" spans="1:6" customFormat="1" ht="12.75" customHeight="1" x14ac:dyDescent="0.2">
      <c r="A188" s="167" t="s">
        <v>420</v>
      </c>
      <c r="B188" s="128" t="s">
        <v>421</v>
      </c>
      <c r="C188" s="44" t="s">
        <v>420</v>
      </c>
      <c r="D188" s="256">
        <f>SUM(D189:D195)</f>
        <v>183886.35</v>
      </c>
      <c r="E188" s="256">
        <f>SUM(E189:E195)</f>
        <v>190876.18</v>
      </c>
      <c r="F188" s="168">
        <f t="shared" si="2"/>
        <v>103.80116849347436</v>
      </c>
    </row>
    <row r="189" spans="1:6" customFormat="1" ht="12.75" customHeight="1" x14ac:dyDescent="0.2">
      <c r="A189" s="167" t="s">
        <v>422</v>
      </c>
      <c r="B189" s="173" t="s">
        <v>423</v>
      </c>
      <c r="C189" s="44" t="s">
        <v>422</v>
      </c>
      <c r="D189" s="257">
        <v>8629.2000000000007</v>
      </c>
      <c r="E189" s="257">
        <v>13807.44</v>
      </c>
      <c r="F189" s="168">
        <f t="shared" si="2"/>
        <v>160.00834376303712</v>
      </c>
    </row>
    <row r="190" spans="1:6" customFormat="1" ht="12.75" customHeight="1" x14ac:dyDescent="0.2">
      <c r="A190" s="167" t="s">
        <v>424</v>
      </c>
      <c r="B190" s="128" t="s">
        <v>425</v>
      </c>
      <c r="C190" s="44" t="s">
        <v>424</v>
      </c>
      <c r="D190" s="257">
        <v>10515.67</v>
      </c>
      <c r="E190" s="257">
        <v>10036.51</v>
      </c>
      <c r="F190" s="168">
        <f t="shared" si="2"/>
        <v>95.443371653922199</v>
      </c>
    </row>
    <row r="191" spans="1:6" customFormat="1" ht="12.75" customHeight="1" x14ac:dyDescent="0.2">
      <c r="A191" s="167" t="s">
        <v>426</v>
      </c>
      <c r="B191" s="128" t="s">
        <v>427</v>
      </c>
      <c r="C191" s="44" t="s">
        <v>426</v>
      </c>
      <c r="D191" s="257">
        <v>29922.43</v>
      </c>
      <c r="E191" s="257">
        <v>45114.58</v>
      </c>
      <c r="F191" s="168">
        <f t="shared" si="2"/>
        <v>150.77177889629954</v>
      </c>
    </row>
    <row r="192" spans="1:6" customFormat="1" ht="12.75" customHeight="1" x14ac:dyDescent="0.2">
      <c r="A192" s="167" t="s">
        <v>428</v>
      </c>
      <c r="B192" s="128" t="s">
        <v>429</v>
      </c>
      <c r="C192" s="44" t="s">
        <v>428</v>
      </c>
      <c r="D192" s="257">
        <v>76</v>
      </c>
      <c r="E192" s="257">
        <v>76</v>
      </c>
      <c r="F192" s="168">
        <f t="shared" si="2"/>
        <v>100</v>
      </c>
    </row>
    <row r="193" spans="1:6" customFormat="1" ht="12.75" customHeight="1" x14ac:dyDescent="0.2">
      <c r="A193" s="167" t="s">
        <v>430</v>
      </c>
      <c r="B193" s="128" t="s">
        <v>431</v>
      </c>
      <c r="C193" s="44" t="s">
        <v>430</v>
      </c>
      <c r="D193" s="257">
        <v>3379.76</v>
      </c>
      <c r="E193" s="257">
        <v>1714.32</v>
      </c>
      <c r="F193" s="168">
        <f t="shared" si="2"/>
        <v>50.723128269462912</v>
      </c>
    </row>
    <row r="194" spans="1:6" customFormat="1" ht="12.75" customHeight="1" x14ac:dyDescent="0.2">
      <c r="A194" s="167" t="s">
        <v>432</v>
      </c>
      <c r="B194" s="128" t="s">
        <v>433</v>
      </c>
      <c r="C194" s="44" t="s">
        <v>432</v>
      </c>
      <c r="D194" s="257">
        <v>563.23</v>
      </c>
      <c r="E194" s="257">
        <v>0</v>
      </c>
      <c r="F194" s="168">
        <f t="shared" si="2"/>
        <v>0</v>
      </c>
    </row>
    <row r="195" spans="1:6" customFormat="1" ht="12.75" customHeight="1" x14ac:dyDescent="0.2">
      <c r="A195" s="167" t="s">
        <v>434</v>
      </c>
      <c r="B195" s="128" t="s">
        <v>435</v>
      </c>
      <c r="C195" s="44" t="s">
        <v>434</v>
      </c>
      <c r="D195" s="257">
        <v>130800.06</v>
      </c>
      <c r="E195" s="257">
        <v>120127.33</v>
      </c>
      <c r="F195" s="168">
        <f t="shared" si="2"/>
        <v>91.840424232221309</v>
      </c>
    </row>
    <row r="196" spans="1:6" customFormat="1" ht="12.75" customHeight="1" x14ac:dyDescent="0.2">
      <c r="A196" s="167" t="s">
        <v>436</v>
      </c>
      <c r="B196" s="173" t="s">
        <v>437</v>
      </c>
      <c r="C196" s="44" t="s">
        <v>436</v>
      </c>
      <c r="D196" s="256">
        <f>D197+D202+D210</f>
        <v>11640.68</v>
      </c>
      <c r="E196" s="256">
        <f>E197+E202+E210</f>
        <v>13229.4</v>
      </c>
      <c r="F196" s="168">
        <f t="shared" si="2"/>
        <v>113.64799994502039</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0</v>
      </c>
      <c r="E202" s="256">
        <f>SUM(E203:E209)</f>
        <v>0</v>
      </c>
      <c r="F202" s="168" t="str">
        <f t="shared" si="3"/>
        <v>-</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0</v>
      </c>
      <c r="E205" s="257">
        <v>0</v>
      </c>
      <c r="F205" s="168" t="str">
        <f t="shared" si="3"/>
        <v>-</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11640.68</v>
      </c>
      <c r="E210" s="256">
        <f>SUM(E211:E214)</f>
        <v>13229.4</v>
      </c>
      <c r="F210" s="168">
        <f t="shared" si="3"/>
        <v>113.64799994502039</v>
      </c>
    </row>
    <row r="211" spans="1:6" customFormat="1" ht="12.75" customHeight="1" x14ac:dyDescent="0.2">
      <c r="A211" s="167" t="s">
        <v>466</v>
      </c>
      <c r="B211" s="173" t="s">
        <v>467</v>
      </c>
      <c r="C211" s="44" t="s">
        <v>466</v>
      </c>
      <c r="D211" s="257">
        <v>11291.6</v>
      </c>
      <c r="E211" s="257">
        <v>12402.02</v>
      </c>
      <c r="F211" s="168">
        <f t="shared" si="3"/>
        <v>109.83403592050729</v>
      </c>
    </row>
    <row r="212" spans="1:6" customFormat="1" ht="12.75" customHeight="1" x14ac:dyDescent="0.2">
      <c r="A212" s="167" t="s">
        <v>468</v>
      </c>
      <c r="B212" s="128" t="s">
        <v>469</v>
      </c>
      <c r="C212" s="44" t="s">
        <v>468</v>
      </c>
      <c r="D212" s="257">
        <v>0</v>
      </c>
      <c r="E212" s="257">
        <v>0</v>
      </c>
      <c r="F212" s="168" t="str">
        <f t="shared" si="3"/>
        <v>-</v>
      </c>
    </row>
    <row r="213" spans="1:6" customFormat="1" ht="12.75" customHeight="1" x14ac:dyDescent="0.2">
      <c r="A213" s="167" t="s">
        <v>470</v>
      </c>
      <c r="B213" s="128" t="s">
        <v>471</v>
      </c>
      <c r="C213" s="44" t="s">
        <v>470</v>
      </c>
      <c r="D213" s="257">
        <v>349.08</v>
      </c>
      <c r="E213" s="257">
        <v>827.38</v>
      </c>
      <c r="F213" s="168">
        <f t="shared" si="3"/>
        <v>237.01730262404035</v>
      </c>
    </row>
    <row r="214" spans="1:6" customFormat="1" ht="12.75" customHeight="1" x14ac:dyDescent="0.2">
      <c r="A214" s="167" t="s">
        <v>472</v>
      </c>
      <c r="B214" s="128" t="s">
        <v>473</v>
      </c>
      <c r="C214" s="44" t="s">
        <v>472</v>
      </c>
      <c r="D214" s="257">
        <v>0</v>
      </c>
      <c r="E214" s="257">
        <v>0</v>
      </c>
      <c r="F214" s="168" t="str">
        <f t="shared" si="3"/>
        <v>-</v>
      </c>
    </row>
    <row r="215" spans="1:6" customFormat="1" ht="12.75" customHeight="1" x14ac:dyDescent="0.2">
      <c r="A215" s="167" t="s">
        <v>474</v>
      </c>
      <c r="B215" s="128" t="s">
        <v>475</v>
      </c>
      <c r="C215" s="44" t="s">
        <v>474</v>
      </c>
      <c r="D215" s="256">
        <f>D216+D219+D223</f>
        <v>0</v>
      </c>
      <c r="E215" s="256">
        <f>E216+E219+E223</f>
        <v>0</v>
      </c>
      <c r="F215" s="168" t="str">
        <f t="shared" si="3"/>
        <v>-</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0</v>
      </c>
      <c r="E219" s="256">
        <f>SUM(E220:E222)</f>
        <v>0</v>
      </c>
      <c r="F219" s="168" t="str">
        <f t="shared" si="3"/>
        <v>-</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0</v>
      </c>
      <c r="E221" s="257">
        <v>0</v>
      </c>
      <c r="F221" s="168" t="str">
        <f t="shared" si="3"/>
        <v>-</v>
      </c>
    </row>
    <row r="222" spans="1:6" customFormat="1" ht="12.75" customHeight="1" x14ac:dyDescent="0.2">
      <c r="A222" s="167" t="s">
        <v>488</v>
      </c>
      <c r="B222" s="128" t="s">
        <v>489</v>
      </c>
      <c r="C222" s="44" t="s">
        <v>488</v>
      </c>
      <c r="D222" s="257">
        <v>0</v>
      </c>
      <c r="E222" s="257">
        <v>0</v>
      </c>
      <c r="F222" s="168" t="str">
        <f t="shared" si="3"/>
        <v>-</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35865.89</v>
      </c>
      <c r="E224" s="256">
        <f>E225+E228+E231+E236+E240+E244+E247</f>
        <v>29607.58</v>
      </c>
      <c r="F224" s="168">
        <f t="shared" si="3"/>
        <v>82.550802447673817</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0</v>
      </c>
      <c r="E231" s="256">
        <f>SUM(E232:E235)</f>
        <v>0</v>
      </c>
      <c r="F231" s="168" t="str">
        <f t="shared" si="3"/>
        <v>-</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0</v>
      </c>
      <c r="E233" s="257">
        <v>0</v>
      </c>
      <c r="F233" s="168" t="str">
        <f t="shared" si="3"/>
        <v>-</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0</v>
      </c>
      <c r="E236" s="256">
        <f>SUM(E237:E239)</f>
        <v>0</v>
      </c>
      <c r="F236" s="168" t="str">
        <f t="shared" si="3"/>
        <v>-</v>
      </c>
    </row>
    <row r="237" spans="1:6" customFormat="1" ht="12.75" customHeight="1" x14ac:dyDescent="0.2">
      <c r="A237" s="167" t="s">
        <v>518</v>
      </c>
      <c r="B237" s="128" t="s">
        <v>519</v>
      </c>
      <c r="C237" s="44" t="s">
        <v>518</v>
      </c>
      <c r="D237" s="257">
        <v>0</v>
      </c>
      <c r="E237" s="257">
        <v>0</v>
      </c>
      <c r="F237" s="168" t="str">
        <f t="shared" si="3"/>
        <v>-</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0</v>
      </c>
      <c r="E240" s="256">
        <f>SUM(E241:E243)</f>
        <v>0</v>
      </c>
      <c r="F240" s="168" t="str">
        <f t="shared" si="3"/>
        <v>-</v>
      </c>
    </row>
    <row r="241" spans="1:6" customFormat="1" ht="24" customHeight="1" x14ac:dyDescent="0.2">
      <c r="A241" s="167" t="s">
        <v>526</v>
      </c>
      <c r="B241" s="128" t="s">
        <v>527</v>
      </c>
      <c r="C241" s="44" t="s">
        <v>526</v>
      </c>
      <c r="D241" s="257">
        <v>0</v>
      </c>
      <c r="E241" s="257">
        <v>0</v>
      </c>
      <c r="F241" s="168" t="str">
        <f t="shared" si="3"/>
        <v>-</v>
      </c>
    </row>
    <row r="242" spans="1:6" customFormat="1" ht="24" customHeight="1" x14ac:dyDescent="0.2">
      <c r="A242" s="167" t="s">
        <v>528</v>
      </c>
      <c r="B242" s="128" t="s">
        <v>529</v>
      </c>
      <c r="C242" s="44" t="s">
        <v>528</v>
      </c>
      <c r="D242" s="257">
        <v>0</v>
      </c>
      <c r="E242" s="257">
        <v>0</v>
      </c>
      <c r="F242" s="168" t="str">
        <f t="shared" si="3"/>
        <v>-</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0</v>
      </c>
      <c r="E244" s="256">
        <f>SUM(E245:E246)</f>
        <v>0</v>
      </c>
      <c r="F244" s="168" t="str">
        <f t="shared" si="3"/>
        <v>-</v>
      </c>
    </row>
    <row r="245" spans="1:6" customFormat="1" ht="12.75" customHeight="1" x14ac:dyDescent="0.2">
      <c r="A245" s="167" t="s">
        <v>534</v>
      </c>
      <c r="B245" s="128" t="s">
        <v>535</v>
      </c>
      <c r="C245" s="44" t="s">
        <v>534</v>
      </c>
      <c r="D245" s="257">
        <v>0</v>
      </c>
      <c r="E245" s="257">
        <v>0</v>
      </c>
      <c r="F245" s="168" t="str">
        <f t="shared" si="3"/>
        <v>-</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35865.89</v>
      </c>
      <c r="E247" s="256">
        <f>SUM(E248:E251)</f>
        <v>29607.58</v>
      </c>
      <c r="F247" s="168">
        <f t="shared" si="3"/>
        <v>82.550802447673817</v>
      </c>
    </row>
    <row r="248" spans="1:6" customFormat="1" ht="12.75" customHeight="1" x14ac:dyDescent="0.2">
      <c r="A248" s="167" t="s">
        <v>540</v>
      </c>
      <c r="B248" s="128" t="s">
        <v>203</v>
      </c>
      <c r="C248" s="44" t="s">
        <v>540</v>
      </c>
      <c r="D248" s="257">
        <v>35865.89</v>
      </c>
      <c r="E248" s="257">
        <v>29607.58</v>
      </c>
      <c r="F248" s="168">
        <f t="shared" si="3"/>
        <v>82.550802447673817</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0</v>
      </c>
      <c r="E252" s="256">
        <f>E253+E259</f>
        <v>0</v>
      </c>
      <c r="F252" s="168" t="str">
        <f t="shared" si="3"/>
        <v>-</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0</v>
      </c>
      <c r="E259" s="256">
        <f>SUM(E260:E262)</f>
        <v>0</v>
      </c>
      <c r="F259" s="168" t="str">
        <f t="shared" si="3"/>
        <v>-</v>
      </c>
    </row>
    <row r="260" spans="1:6" customFormat="1" ht="12.75" customHeight="1" x14ac:dyDescent="0.2">
      <c r="A260" s="167" t="s">
        <v>560</v>
      </c>
      <c r="B260" s="128" t="s">
        <v>561</v>
      </c>
      <c r="C260" s="44" t="s">
        <v>560</v>
      </c>
      <c r="D260" s="257">
        <v>0</v>
      </c>
      <c r="E260" s="257">
        <v>0</v>
      </c>
      <c r="F260" s="168" t="str">
        <f t="shared" si="3"/>
        <v>-</v>
      </c>
    </row>
    <row r="261" spans="1:6" customFormat="1" ht="12.75" customHeight="1" x14ac:dyDescent="0.2">
      <c r="A261" s="167" t="s">
        <v>562</v>
      </c>
      <c r="B261" s="128" t="s">
        <v>563</v>
      </c>
      <c r="C261" s="44" t="s">
        <v>562</v>
      </c>
      <c r="D261" s="257">
        <v>0</v>
      </c>
      <c r="E261" s="257">
        <v>0</v>
      </c>
      <c r="F261" s="168" t="str">
        <f t="shared" si="3"/>
        <v>-</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26378.66</v>
      </c>
      <c r="E263" s="256">
        <f>E264+E268+E273+E279</f>
        <v>0</v>
      </c>
      <c r="F263" s="168">
        <f t="shared" si="4"/>
        <v>0</v>
      </c>
    </row>
    <row r="264" spans="1:6" customFormat="1" ht="12.75" customHeight="1" x14ac:dyDescent="0.2">
      <c r="A264" s="167" t="s">
        <v>568</v>
      </c>
      <c r="B264" s="128" t="s">
        <v>569</v>
      </c>
      <c r="C264" s="44" t="s">
        <v>568</v>
      </c>
      <c r="D264" s="256">
        <f>SUM(D265:D267)</f>
        <v>0</v>
      </c>
      <c r="E264" s="256">
        <f>SUM(E265:E267)</f>
        <v>0</v>
      </c>
      <c r="F264" s="168" t="str">
        <f t="shared" si="4"/>
        <v>-</v>
      </c>
    </row>
    <row r="265" spans="1:6" customFormat="1" ht="12.75" customHeight="1" x14ac:dyDescent="0.2">
      <c r="A265" s="167" t="s">
        <v>570</v>
      </c>
      <c r="B265" s="128" t="s">
        <v>571</v>
      </c>
      <c r="C265" s="44" t="s">
        <v>570</v>
      </c>
      <c r="D265" s="257">
        <v>0</v>
      </c>
      <c r="E265" s="257">
        <v>0</v>
      </c>
      <c r="F265" s="168" t="str">
        <f t="shared" si="4"/>
        <v>-</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26378.66</v>
      </c>
      <c r="E273" s="256">
        <f>SUM(E274:E278)</f>
        <v>0</v>
      </c>
      <c r="F273" s="168">
        <f t="shared" si="4"/>
        <v>0</v>
      </c>
    </row>
    <row r="274" spans="1:6" customFormat="1" ht="12.75" customHeight="1" x14ac:dyDescent="0.2">
      <c r="A274" s="167" t="s">
        <v>588</v>
      </c>
      <c r="B274" s="128" t="s">
        <v>589</v>
      </c>
      <c r="C274" s="44" t="s">
        <v>588</v>
      </c>
      <c r="D274" s="257">
        <v>26378.66</v>
      </c>
      <c r="E274" s="257">
        <v>0</v>
      </c>
      <c r="F274" s="168">
        <f t="shared" si="4"/>
        <v>0</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0</v>
      </c>
      <c r="E278" s="257">
        <v>0</v>
      </c>
      <c r="F278" s="168" t="str">
        <f t="shared" si="4"/>
        <v>-</v>
      </c>
    </row>
    <row r="279" spans="1:6" customFormat="1" ht="12.75" customHeight="1" x14ac:dyDescent="0.2">
      <c r="A279" s="167" t="s">
        <v>597</v>
      </c>
      <c r="B279" s="174" t="s">
        <v>598</v>
      </c>
      <c r="C279" s="44" t="s">
        <v>597</v>
      </c>
      <c r="D279" s="256">
        <f>SUM(D280:D284)</f>
        <v>0</v>
      </c>
      <c r="E279" s="256">
        <f>SUM(E280:E284)</f>
        <v>0</v>
      </c>
      <c r="F279" s="168" t="str">
        <f t="shared" si="4"/>
        <v>-</v>
      </c>
    </row>
    <row r="280" spans="1:6" customFormat="1" ht="24" customHeight="1" x14ac:dyDescent="0.2">
      <c r="A280" s="167" t="s">
        <v>599</v>
      </c>
      <c r="B280" s="128" t="s">
        <v>600</v>
      </c>
      <c r="C280" s="44" t="s">
        <v>599</v>
      </c>
      <c r="D280" s="257">
        <v>0</v>
      </c>
      <c r="E280" s="257">
        <v>0</v>
      </c>
      <c r="F280" s="168" t="str">
        <f t="shared" si="4"/>
        <v>-</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1424581.0099999995</v>
      </c>
      <c r="E289" s="256">
        <f>E151-E287+E288</f>
        <v>1766815.91</v>
      </c>
      <c r="F289" s="168">
        <f t="shared" si="4"/>
        <v>124.02354780792709</v>
      </c>
    </row>
    <row r="290" spans="1:6" customFormat="1" ht="12.75" customHeight="1" x14ac:dyDescent="0.2">
      <c r="A290" s="167"/>
      <c r="B290" s="128" t="s">
        <v>619</v>
      </c>
      <c r="C290" s="44" t="s">
        <v>620</v>
      </c>
      <c r="D290" s="256">
        <f>IF(D6&gt;=D289,D6-D289,0)</f>
        <v>0</v>
      </c>
      <c r="E290" s="256">
        <f>IF(E6&gt;=E289,E6-E289,0)</f>
        <v>41911.410000000149</v>
      </c>
      <c r="F290" s="168" t="str">
        <f t="shared" si="4"/>
        <v>-</v>
      </c>
    </row>
    <row r="291" spans="1:6" customFormat="1" ht="12.75" customHeight="1" x14ac:dyDescent="0.2">
      <c r="A291" s="167"/>
      <c r="B291" s="128" t="s">
        <v>621</v>
      </c>
      <c r="C291" s="44" t="s">
        <v>622</v>
      </c>
      <c r="D291" s="256">
        <f>IF(D289&gt;=D6,D289-D6,0)</f>
        <v>59851.149999999674</v>
      </c>
      <c r="E291" s="256">
        <f>IF(E289&gt;=E6,E289-E6,0)</f>
        <v>0</v>
      </c>
      <c r="F291" s="168">
        <f t="shared" si="4"/>
        <v>0</v>
      </c>
    </row>
    <row r="292" spans="1:6" customFormat="1" ht="12.75" customHeight="1" x14ac:dyDescent="0.2">
      <c r="A292" s="167" t="s">
        <v>623</v>
      </c>
      <c r="B292" s="128" t="s">
        <v>624</v>
      </c>
      <c r="C292" s="44" t="s">
        <v>623</v>
      </c>
      <c r="D292" s="257">
        <v>222610.7</v>
      </c>
      <c r="E292" s="257">
        <v>144038.01999999999</v>
      </c>
      <c r="F292" s="168">
        <f t="shared" si="4"/>
        <v>64.703996708154634</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614711.53</v>
      </c>
      <c r="E294" s="257">
        <v>599591.32999999996</v>
      </c>
      <c r="F294" s="168">
        <f t="shared" si="4"/>
        <v>97.540277144305392</v>
      </c>
    </row>
    <row r="295" spans="1:6" customFormat="1" ht="24" customHeight="1" x14ac:dyDescent="0.2">
      <c r="A295" s="167" t="s">
        <v>629</v>
      </c>
      <c r="B295" s="128" t="s">
        <v>630</v>
      </c>
      <c r="C295" s="44" t="s">
        <v>629</v>
      </c>
      <c r="D295" s="257">
        <v>1713.43</v>
      </c>
      <c r="E295" s="257">
        <v>1732.58</v>
      </c>
      <c r="F295" s="168">
        <f t="shared" si="4"/>
        <v>101.11764122257694</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91464.01</v>
      </c>
      <c r="E298" s="256">
        <f>E299+E311+E344+E348</f>
        <v>0</v>
      </c>
      <c r="F298" s="168">
        <f t="shared" ref="F298:F329" si="5">IF(D298&lt;&gt;0,IF(E298/D298&gt;=100,"&gt;&gt;100",E298/D298*100),"-")</f>
        <v>0</v>
      </c>
    </row>
    <row r="299" spans="1:6" customFormat="1" ht="12.75" customHeight="1" x14ac:dyDescent="0.2">
      <c r="A299" s="167" t="s">
        <v>636</v>
      </c>
      <c r="B299" s="128" t="s">
        <v>637</v>
      </c>
      <c r="C299" s="44" t="s">
        <v>636</v>
      </c>
      <c r="D299" s="256">
        <f>D300+D304</f>
        <v>0</v>
      </c>
      <c r="E299" s="256">
        <f>E300+E304</f>
        <v>0</v>
      </c>
      <c r="F299" s="168" t="str">
        <f t="shared" si="5"/>
        <v>-</v>
      </c>
    </row>
    <row r="300" spans="1:6" customFormat="1" ht="24" customHeight="1" x14ac:dyDescent="0.2">
      <c r="A300" s="167" t="s">
        <v>638</v>
      </c>
      <c r="B300" s="128" t="s">
        <v>639</v>
      </c>
      <c r="C300" s="44" t="s">
        <v>638</v>
      </c>
      <c r="D300" s="256">
        <f>SUM(D301:D303)</f>
        <v>0</v>
      </c>
      <c r="E300" s="256">
        <f>SUM(E301:E303)</f>
        <v>0</v>
      </c>
      <c r="F300" s="168" t="str">
        <f t="shared" si="5"/>
        <v>-</v>
      </c>
    </row>
    <row r="301" spans="1:6" customFormat="1" ht="12.75" customHeight="1" x14ac:dyDescent="0.2">
      <c r="A301" s="167" t="s">
        <v>640</v>
      </c>
      <c r="B301" s="128" t="s">
        <v>641</v>
      </c>
      <c r="C301" s="44" t="s">
        <v>640</v>
      </c>
      <c r="D301" s="257">
        <v>0</v>
      </c>
      <c r="E301" s="257">
        <v>0</v>
      </c>
      <c r="F301" s="168" t="str">
        <f t="shared" si="5"/>
        <v>-</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0</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0</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91464.01</v>
      </c>
      <c r="E311" s="256">
        <f>E312+E317+E326+E331+E336+E339</f>
        <v>0</v>
      </c>
      <c r="F311" s="168">
        <f t="shared" si="5"/>
        <v>0</v>
      </c>
    </row>
    <row r="312" spans="1:6" customFormat="1" ht="12.75" customHeight="1" x14ac:dyDescent="0.2">
      <c r="A312" s="167" t="s">
        <v>662</v>
      </c>
      <c r="B312" s="128" t="s">
        <v>663</v>
      </c>
      <c r="C312" s="44" t="s">
        <v>662</v>
      </c>
      <c r="D312" s="256">
        <f>SUM(D313:D316)</f>
        <v>0</v>
      </c>
      <c r="E312" s="256">
        <f>SUM(E313:E316)</f>
        <v>0</v>
      </c>
      <c r="F312" s="168" t="str">
        <f t="shared" si="5"/>
        <v>-</v>
      </c>
    </row>
    <row r="313" spans="1:6" customFormat="1" ht="12.75" customHeight="1" x14ac:dyDescent="0.2">
      <c r="A313" s="167" t="s">
        <v>664</v>
      </c>
      <c r="B313" s="128" t="s">
        <v>665</v>
      </c>
      <c r="C313" s="44" t="s">
        <v>664</v>
      </c>
      <c r="D313" s="257">
        <v>0</v>
      </c>
      <c r="E313" s="257">
        <v>0</v>
      </c>
      <c r="F313" s="168" t="str">
        <f t="shared" si="5"/>
        <v>-</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91464.01</v>
      </c>
      <c r="E326" s="256">
        <f>SUM(E327:E330)</f>
        <v>0</v>
      </c>
      <c r="F326" s="168">
        <f t="shared" si="5"/>
        <v>0</v>
      </c>
    </row>
    <row r="327" spans="1:6" customFormat="1" ht="12.75" customHeight="1" x14ac:dyDescent="0.2">
      <c r="A327" s="167" t="s">
        <v>692</v>
      </c>
      <c r="B327" s="128" t="s">
        <v>693</v>
      </c>
      <c r="C327" s="44" t="s">
        <v>692</v>
      </c>
      <c r="D327" s="257">
        <v>22296</v>
      </c>
      <c r="E327" s="257">
        <v>0</v>
      </c>
      <c r="F327" s="168">
        <f t="shared" si="5"/>
        <v>0</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69168.009999999995</v>
      </c>
      <c r="E329" s="257">
        <v>0</v>
      </c>
      <c r="F329" s="168">
        <f t="shared" si="5"/>
        <v>0</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110185.54000000001</v>
      </c>
      <c r="E350" s="256">
        <f>E351+E363+E396+E400+E402</f>
        <v>73738.81</v>
      </c>
      <c r="F350" s="168">
        <f t="shared" si="6"/>
        <v>66.922401977609752</v>
      </c>
    </row>
    <row r="351" spans="1:6" customFormat="1" ht="12.75" customHeight="1" x14ac:dyDescent="0.2">
      <c r="A351" s="167" t="s">
        <v>740</v>
      </c>
      <c r="B351" s="128" t="s">
        <v>741</v>
      </c>
      <c r="C351" s="44" t="s">
        <v>740</v>
      </c>
      <c r="D351" s="256">
        <f>D352+D356</f>
        <v>36144.67</v>
      </c>
      <c r="E351" s="256">
        <f>E352+E356</f>
        <v>32444.65</v>
      </c>
      <c r="F351" s="168">
        <f t="shared" si="6"/>
        <v>89.763303967085619</v>
      </c>
    </row>
    <row r="352" spans="1:6" customFormat="1" ht="12.75" customHeight="1" x14ac:dyDescent="0.2">
      <c r="A352" s="167" t="s">
        <v>742</v>
      </c>
      <c r="B352" s="128" t="s">
        <v>743</v>
      </c>
      <c r="C352" s="44" t="s">
        <v>742</v>
      </c>
      <c r="D352" s="256">
        <f>SUM(D353:D355)</f>
        <v>0</v>
      </c>
      <c r="E352" s="256">
        <f>SUM(E353:E355)</f>
        <v>0</v>
      </c>
      <c r="F352" s="168" t="str">
        <f t="shared" si="6"/>
        <v>-</v>
      </c>
    </row>
    <row r="353" spans="1:6" customFormat="1" ht="12.75" customHeight="1" x14ac:dyDescent="0.2">
      <c r="A353" s="167" t="s">
        <v>744</v>
      </c>
      <c r="B353" s="128" t="s">
        <v>641</v>
      </c>
      <c r="C353" s="44" t="s">
        <v>744</v>
      </c>
      <c r="D353" s="257">
        <v>0</v>
      </c>
      <c r="E353" s="257">
        <v>0</v>
      </c>
      <c r="F353" s="168" t="str">
        <f t="shared" si="6"/>
        <v>-</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36144.67</v>
      </c>
      <c r="E356" s="256">
        <f>SUM(E357:E362)</f>
        <v>32444.65</v>
      </c>
      <c r="F356" s="168">
        <f t="shared" si="6"/>
        <v>89.763303967085619</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35741.67</v>
      </c>
      <c r="E358" s="257">
        <v>31979.65</v>
      </c>
      <c r="F358" s="168">
        <f t="shared" si="6"/>
        <v>89.474414597862946</v>
      </c>
    </row>
    <row r="359" spans="1:6" customFormat="1" ht="12.75" customHeight="1" x14ac:dyDescent="0.2">
      <c r="A359" s="167" t="s">
        <v>752</v>
      </c>
      <c r="B359" s="128" t="s">
        <v>653</v>
      </c>
      <c r="C359" s="44" t="s">
        <v>752</v>
      </c>
      <c r="D359" s="257">
        <v>403</v>
      </c>
      <c r="E359" s="257">
        <v>465</v>
      </c>
      <c r="F359" s="168">
        <f t="shared" si="6"/>
        <v>115.38461538461537</v>
      </c>
    </row>
    <row r="360" spans="1:6" customFormat="1" ht="12.75" customHeight="1" x14ac:dyDescent="0.2">
      <c r="A360" s="167" t="s">
        <v>753</v>
      </c>
      <c r="B360" s="128" t="s">
        <v>655</v>
      </c>
      <c r="C360" s="44" t="s">
        <v>753</v>
      </c>
      <c r="D360" s="257">
        <v>0</v>
      </c>
      <c r="E360" s="257">
        <v>0</v>
      </c>
      <c r="F360" s="168" t="str">
        <f t="shared" si="6"/>
        <v>-</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74040.87000000001</v>
      </c>
      <c r="E363" s="256">
        <f>E364+E369+E378+E383+E388+E391</f>
        <v>29944.160000000003</v>
      </c>
      <c r="F363" s="168">
        <f t="shared" si="7"/>
        <v>40.442744662508687</v>
      </c>
    </row>
    <row r="364" spans="1:6" customFormat="1" ht="12.75" customHeight="1" x14ac:dyDescent="0.2">
      <c r="A364" s="167" t="s">
        <v>758</v>
      </c>
      <c r="B364" s="128" t="s">
        <v>759</v>
      </c>
      <c r="C364" s="44" t="s">
        <v>758</v>
      </c>
      <c r="D364" s="256">
        <f>SUM(D365:D368)</f>
        <v>0</v>
      </c>
      <c r="E364" s="256">
        <f>SUM(E365:E368)</f>
        <v>0</v>
      </c>
      <c r="F364" s="168" t="str">
        <f t="shared" si="7"/>
        <v>-</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0</v>
      </c>
      <c r="E366" s="257">
        <v>0</v>
      </c>
      <c r="F366" s="168" t="str">
        <f t="shared" si="7"/>
        <v>-</v>
      </c>
    </row>
    <row r="367" spans="1:6" customFormat="1" ht="12.75" customHeight="1" x14ac:dyDescent="0.2">
      <c r="A367" s="167" t="s">
        <v>762</v>
      </c>
      <c r="B367" s="128" t="s">
        <v>669</v>
      </c>
      <c r="C367" s="44" t="s">
        <v>762</v>
      </c>
      <c r="D367" s="257">
        <v>0</v>
      </c>
      <c r="E367" s="257">
        <v>0</v>
      </c>
      <c r="F367" s="168" t="str">
        <f t="shared" si="7"/>
        <v>-</v>
      </c>
    </row>
    <row r="368" spans="1:6" customFormat="1" ht="12.75" customHeight="1" x14ac:dyDescent="0.2">
      <c r="A368" s="167" t="s">
        <v>763</v>
      </c>
      <c r="B368" s="128" t="s">
        <v>671</v>
      </c>
      <c r="C368" s="44" t="s">
        <v>763</v>
      </c>
      <c r="D368" s="257">
        <v>0</v>
      </c>
      <c r="E368" s="257">
        <v>0</v>
      </c>
      <c r="F368" s="168" t="str">
        <f t="shared" si="7"/>
        <v>-</v>
      </c>
    </row>
    <row r="369" spans="1:6" customFormat="1" ht="12.75" customHeight="1" x14ac:dyDescent="0.2">
      <c r="A369" s="167" t="s">
        <v>764</v>
      </c>
      <c r="B369" s="128" t="s">
        <v>765</v>
      </c>
      <c r="C369" s="44" t="s">
        <v>764</v>
      </c>
      <c r="D369" s="256">
        <f>SUM(D370:D377)</f>
        <v>55051.310000000005</v>
      </c>
      <c r="E369" s="256">
        <f>SUM(E370:E377)</f>
        <v>29944.160000000003</v>
      </c>
      <c r="F369" s="168">
        <f t="shared" si="7"/>
        <v>54.393183377470947</v>
      </c>
    </row>
    <row r="370" spans="1:6" customFormat="1" ht="12.75" customHeight="1" x14ac:dyDescent="0.2">
      <c r="A370" s="167" t="s">
        <v>766</v>
      </c>
      <c r="B370" s="128" t="s">
        <v>675</v>
      </c>
      <c r="C370" s="44" t="s">
        <v>766</v>
      </c>
      <c r="D370" s="257">
        <v>2566.44</v>
      </c>
      <c r="E370" s="257">
        <v>3701.48</v>
      </c>
      <c r="F370" s="168">
        <f t="shared" si="7"/>
        <v>144.22624335655615</v>
      </c>
    </row>
    <row r="371" spans="1:6" customFormat="1" ht="12.75" customHeight="1" x14ac:dyDescent="0.2">
      <c r="A371" s="167" t="s">
        <v>767</v>
      </c>
      <c r="B371" s="128" t="s">
        <v>768</v>
      </c>
      <c r="C371" s="44" t="s">
        <v>767</v>
      </c>
      <c r="D371" s="257">
        <v>629.46</v>
      </c>
      <c r="E371" s="257">
        <v>2129.2800000000002</v>
      </c>
      <c r="F371" s="168">
        <f t="shared" si="7"/>
        <v>338.27089886569445</v>
      </c>
    </row>
    <row r="372" spans="1:6" customFormat="1" ht="12.75" customHeight="1" x14ac:dyDescent="0.2">
      <c r="A372" s="167" t="s">
        <v>769</v>
      </c>
      <c r="B372" s="128" t="s">
        <v>679</v>
      </c>
      <c r="C372" s="44" t="s">
        <v>769</v>
      </c>
      <c r="D372" s="257">
        <v>48542.18</v>
      </c>
      <c r="E372" s="257">
        <v>24113.4</v>
      </c>
      <c r="F372" s="168">
        <f t="shared" si="7"/>
        <v>49.675148499717153</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3313.23</v>
      </c>
      <c r="E376" s="257">
        <v>0</v>
      </c>
      <c r="F376" s="168">
        <f t="shared" si="7"/>
        <v>0</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18989.560000000001</v>
      </c>
      <c r="E378" s="256">
        <f>SUM(E379:E382)</f>
        <v>0</v>
      </c>
      <c r="F378" s="168">
        <f t="shared" si="7"/>
        <v>0</v>
      </c>
    </row>
    <row r="379" spans="1:6" customFormat="1" ht="12.75" customHeight="1" x14ac:dyDescent="0.2">
      <c r="A379" s="167" t="s">
        <v>777</v>
      </c>
      <c r="B379" s="128" t="s">
        <v>693</v>
      </c>
      <c r="C379" s="44" t="s">
        <v>777</v>
      </c>
      <c r="D379" s="257">
        <v>0</v>
      </c>
      <c r="E379" s="257">
        <v>0</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18989.560000000001</v>
      </c>
      <c r="E381" s="257">
        <v>0</v>
      </c>
      <c r="F381" s="168">
        <f t="shared" si="7"/>
        <v>0</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0</v>
      </c>
      <c r="E383" s="256">
        <f>SUM(E384:E387)</f>
        <v>0</v>
      </c>
      <c r="F383" s="168" t="str">
        <f t="shared" si="7"/>
        <v>-</v>
      </c>
    </row>
    <row r="384" spans="1:6" customFormat="1" ht="12.75" customHeight="1" x14ac:dyDescent="0.2">
      <c r="A384" s="167" t="s">
        <v>783</v>
      </c>
      <c r="B384" s="128" t="s">
        <v>784</v>
      </c>
      <c r="C384" s="44" t="s">
        <v>783</v>
      </c>
      <c r="D384" s="257">
        <v>0</v>
      </c>
      <c r="E384" s="257">
        <v>0</v>
      </c>
      <c r="F384" s="168" t="str">
        <f t="shared" si="7"/>
        <v>-</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0</v>
      </c>
      <c r="E391" s="256">
        <f>SUM(E392:E395)</f>
        <v>0</v>
      </c>
      <c r="F391" s="168" t="str">
        <f t="shared" si="7"/>
        <v>-</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0</v>
      </c>
      <c r="F393" s="168" t="str">
        <f t="shared" si="7"/>
        <v>-</v>
      </c>
    </row>
    <row r="394" spans="1:6" customFormat="1" ht="12.75" customHeight="1" x14ac:dyDescent="0.2">
      <c r="A394" s="167" t="s">
        <v>797</v>
      </c>
      <c r="B394" s="128" t="s">
        <v>723</v>
      </c>
      <c r="C394" s="44" t="s">
        <v>797</v>
      </c>
      <c r="D394" s="257">
        <v>0</v>
      </c>
      <c r="E394" s="257">
        <v>0</v>
      </c>
      <c r="F394" s="168" t="str">
        <f t="shared" ref="F394:F418" si="8">IF(D394&lt;&gt;0,IF(E394/D394&gt;=100,"&gt;&gt;100",E394/D394*100),"-")</f>
        <v>-</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11350</v>
      </c>
      <c r="F402" s="168" t="str">
        <f t="shared" si="8"/>
        <v>-</v>
      </c>
    </row>
    <row r="403" spans="1:6" customFormat="1" ht="12.75" customHeight="1" x14ac:dyDescent="0.2">
      <c r="A403" s="167" t="s">
        <v>811</v>
      </c>
      <c r="B403" s="128" t="s">
        <v>812</v>
      </c>
      <c r="C403" s="44" t="s">
        <v>811</v>
      </c>
      <c r="D403" s="257">
        <v>0</v>
      </c>
      <c r="E403" s="257">
        <v>11350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18721.530000000013</v>
      </c>
      <c r="E408" s="256">
        <f>IF(E350&gt;=E298,E350-E298,0)</f>
        <v>73738.81</v>
      </c>
      <c r="F408" s="168">
        <f t="shared" si="8"/>
        <v>393.87170813496522</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0</v>
      </c>
      <c r="E410" s="257">
        <v>0</v>
      </c>
      <c r="F410" s="168" t="str">
        <f t="shared" si="8"/>
        <v>-</v>
      </c>
    </row>
    <row r="411" spans="1:6" customFormat="1" ht="12.75" customHeight="1" x14ac:dyDescent="0.2">
      <c r="A411" s="167" t="s">
        <v>827</v>
      </c>
      <c r="B411" s="128" t="s">
        <v>828</v>
      </c>
      <c r="C411" s="44" t="s">
        <v>827</v>
      </c>
      <c r="D411" s="257">
        <v>0</v>
      </c>
      <c r="E411" s="257">
        <v>0</v>
      </c>
      <c r="F411" s="168" t="str">
        <f t="shared" si="8"/>
        <v>-</v>
      </c>
    </row>
    <row r="412" spans="1:6" customFormat="1" ht="12.75" customHeight="1" x14ac:dyDescent="0.2">
      <c r="A412" s="167"/>
      <c r="B412" s="128" t="s">
        <v>829</v>
      </c>
      <c r="C412" s="44" t="s">
        <v>830</v>
      </c>
      <c r="D412" s="256">
        <f>D6+D298</f>
        <v>1456193.8699999999</v>
      </c>
      <c r="E412" s="256">
        <f>E6+E298</f>
        <v>1808727.32</v>
      </c>
      <c r="F412" s="168">
        <f t="shared" si="8"/>
        <v>124.20923870528313</v>
      </c>
    </row>
    <row r="413" spans="1:6" customFormat="1" ht="12.75" customHeight="1" x14ac:dyDescent="0.2">
      <c r="A413" s="167"/>
      <c r="B413" s="128" t="s">
        <v>831</v>
      </c>
      <c r="C413" s="44" t="s">
        <v>832</v>
      </c>
      <c r="D413" s="256">
        <f>D289+D350</f>
        <v>1534766.5499999996</v>
      </c>
      <c r="E413" s="256">
        <f>E289+E350</f>
        <v>1840554.72</v>
      </c>
      <c r="F413" s="168">
        <f t="shared" si="8"/>
        <v>119.92408356827953</v>
      </c>
    </row>
    <row r="414" spans="1:6" customFormat="1" ht="12.75" customHeight="1" x14ac:dyDescent="0.2">
      <c r="A414" s="167"/>
      <c r="B414" s="128" t="s">
        <v>833</v>
      </c>
      <c r="C414" s="44" t="s">
        <v>834</v>
      </c>
      <c r="D414" s="256">
        <f>IF(D412&gt;=D413,D412-D413,0)</f>
        <v>0</v>
      </c>
      <c r="E414" s="256">
        <f>IF(E412&gt;=E413,E412-E413,0)</f>
        <v>0</v>
      </c>
      <c r="F414" s="168" t="str">
        <f t="shared" si="8"/>
        <v>-</v>
      </c>
    </row>
    <row r="415" spans="1:6" customFormat="1" ht="12.75" customHeight="1" x14ac:dyDescent="0.2">
      <c r="A415" s="167"/>
      <c r="B415" s="128" t="s">
        <v>835</v>
      </c>
      <c r="C415" s="44" t="s">
        <v>836</v>
      </c>
      <c r="D415" s="256">
        <f>IF(D413&gt;=D412,D413-D412,0)</f>
        <v>78572.679999999702</v>
      </c>
      <c r="E415" s="256">
        <f>IF(E413&gt;=E412,E413-E412,0)</f>
        <v>31827.399999999907</v>
      </c>
      <c r="F415" s="168">
        <f t="shared" si="8"/>
        <v>40.506954834683036</v>
      </c>
    </row>
    <row r="416" spans="1:6" customFormat="1" ht="12.75" customHeight="1" x14ac:dyDescent="0.2">
      <c r="A416" s="179" t="s">
        <v>837</v>
      </c>
      <c r="B416" s="173" t="s">
        <v>838</v>
      </c>
      <c r="C416" s="46" t="s">
        <v>839</v>
      </c>
      <c r="D416" s="256">
        <f>IF(D292-D293+D409-D410&gt;=0,D292-D293+D409-D410,0)</f>
        <v>222610.7</v>
      </c>
      <c r="E416" s="256">
        <f>IF(E292-E293+E409-E410&gt;=0,E292-E293+E409-E410,0)</f>
        <v>144038.01999999999</v>
      </c>
      <c r="F416" s="168">
        <f t="shared" si="8"/>
        <v>64.703996708154634</v>
      </c>
    </row>
    <row r="417" spans="1:6" customFormat="1" ht="12.75" customHeight="1" x14ac:dyDescent="0.2">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
      <c r="A418" s="176" t="s">
        <v>842</v>
      </c>
      <c r="B418" s="177" t="s">
        <v>843</v>
      </c>
      <c r="C418" s="45" t="s">
        <v>844</v>
      </c>
      <c r="D418" s="260">
        <f>D294+D411</f>
        <v>614711.53</v>
      </c>
      <c r="E418" s="260">
        <f>E294+E411</f>
        <v>599591.32999999996</v>
      </c>
      <c r="F418" s="178">
        <f t="shared" si="8"/>
        <v>97.540277144305392</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4" customHeight="1" x14ac:dyDescent="0.2">
      <c r="A421" s="167" t="s">
        <v>848</v>
      </c>
      <c r="B421" s="173" t="s">
        <v>849</v>
      </c>
      <c r="C421" s="44" t="s">
        <v>848</v>
      </c>
      <c r="D421" s="256">
        <f>D422+D427+D430+D434+D435+D442+D447+D455</f>
        <v>0</v>
      </c>
      <c r="E421" s="256">
        <f>E422+E427+E430+E434+E435+E442+E447+E455</f>
        <v>0</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0</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0</v>
      </c>
      <c r="E495" s="256">
        <f>SUM(E496:E501)</f>
        <v>0</v>
      </c>
      <c r="F495" s="168" t="str">
        <f t="shared" si="10"/>
        <v>-</v>
      </c>
    </row>
    <row r="496" spans="1:6" customFormat="1" ht="12.75" customHeight="1" x14ac:dyDescent="0.2">
      <c r="A496" s="167" t="s">
        <v>998</v>
      </c>
      <c r="B496" s="128" t="s">
        <v>999</v>
      </c>
      <c r="C496" s="44" t="s">
        <v>998</v>
      </c>
      <c r="D496" s="257">
        <v>0</v>
      </c>
      <c r="E496" s="257">
        <v>0</v>
      </c>
      <c r="F496" s="168" t="str">
        <f t="shared" si="10"/>
        <v>-</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0</v>
      </c>
      <c r="E528" s="256">
        <f>E529+E567+E580+E593+E625</f>
        <v>0</v>
      </c>
      <c r="F528" s="168" t="str">
        <f t="shared" si="10"/>
        <v>-</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0</v>
      </c>
      <c r="E580" s="256">
        <f>E581+E585+E587+E590</f>
        <v>0</v>
      </c>
      <c r="F580" s="168" t="str">
        <f t="shared" si="11"/>
        <v>-</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0</v>
      </c>
      <c r="E585" s="256">
        <f>E586</f>
        <v>0</v>
      </c>
      <c r="F585" s="168" t="str">
        <f t="shared" si="11"/>
        <v>-</v>
      </c>
    </row>
    <row r="586" spans="1:6" customFormat="1" ht="12.75" customHeight="1" x14ac:dyDescent="0.2">
      <c r="A586" s="167" t="s">
        <v>1170</v>
      </c>
      <c r="B586" s="128" t="s">
        <v>1171</v>
      </c>
      <c r="C586" s="44" t="s">
        <v>1170</v>
      </c>
      <c r="D586" s="257">
        <v>0</v>
      </c>
      <c r="E586" s="257">
        <v>0</v>
      </c>
      <c r="F586" s="168" t="str">
        <f t="shared" si="11"/>
        <v>-</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0</v>
      </c>
      <c r="E593" s="256">
        <f>E594+E599+E603+E605+E612+E617</f>
        <v>0</v>
      </c>
      <c r="F593" s="168" t="str">
        <f t="shared" si="11"/>
        <v>-</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0</v>
      </c>
      <c r="E617" s="256">
        <f>SUM(E618:E624)</f>
        <v>0</v>
      </c>
      <c r="F617" s="168" t="str">
        <f t="shared" si="12"/>
        <v>-</v>
      </c>
    </row>
    <row r="618" spans="1:6" customFormat="1" ht="12.75" customHeight="1" x14ac:dyDescent="0.2">
      <c r="A618" s="167" t="s">
        <v>1233</v>
      </c>
      <c r="B618" s="128" t="s">
        <v>1234</v>
      </c>
      <c r="C618" s="44" t="s">
        <v>1233</v>
      </c>
      <c r="D618" s="257">
        <v>0</v>
      </c>
      <c r="E618" s="257">
        <v>0</v>
      </c>
      <c r="F618" s="168" t="str">
        <f t="shared" si="12"/>
        <v>-</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0</v>
      </c>
      <c r="F635" s="168" t="str">
        <f t="shared" si="12"/>
        <v>-</v>
      </c>
    </row>
    <row r="636" spans="1:6" customFormat="1" ht="12.75" customHeight="1" x14ac:dyDescent="0.2">
      <c r="A636" s="167"/>
      <c r="B636" s="128" t="s">
        <v>1269</v>
      </c>
      <c r="C636" s="44" t="s">
        <v>1270</v>
      </c>
      <c r="D636" s="256">
        <f>IF(D528-D420&gt;=0,D528-D420,0)</f>
        <v>0</v>
      </c>
      <c r="E636" s="256">
        <f>IF(E528-E420&gt;=0,E528-E420,0)</f>
        <v>0</v>
      </c>
      <c r="F636" s="168" t="str">
        <f t="shared" si="12"/>
        <v>-</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1456193.8699999999</v>
      </c>
      <c r="E639" s="256">
        <f>E412+E420</f>
        <v>1808727.32</v>
      </c>
      <c r="F639" s="168">
        <f t="shared" si="12"/>
        <v>124.20923870528313</v>
      </c>
    </row>
    <row r="640" spans="1:6" customFormat="1" ht="12.75" customHeight="1" x14ac:dyDescent="0.2">
      <c r="A640" s="167"/>
      <c r="B640" s="128" t="s">
        <v>1277</v>
      </c>
      <c r="C640" s="44" t="s">
        <v>1278</v>
      </c>
      <c r="D640" s="256">
        <f>D413+D528</f>
        <v>1534766.5499999996</v>
      </c>
      <c r="E640" s="256">
        <f>E413+E528</f>
        <v>1840554.72</v>
      </c>
      <c r="F640" s="168">
        <f t="shared" si="12"/>
        <v>119.92408356827953</v>
      </c>
    </row>
    <row r="641" spans="1:6" customFormat="1" ht="12.75" customHeight="1" x14ac:dyDescent="0.2">
      <c r="A641" s="167"/>
      <c r="B641" s="128" t="s">
        <v>1279</v>
      </c>
      <c r="C641" s="44" t="s">
        <v>1280</v>
      </c>
      <c r="D641" s="256">
        <f>IF(D639&gt;=D640,D639-D640,0)</f>
        <v>0</v>
      </c>
      <c r="E641" s="256">
        <f>IF(E639&gt;=E640,E639-E640,0)</f>
        <v>0</v>
      </c>
      <c r="F641" s="168" t="str">
        <f t="shared" si="12"/>
        <v>-</v>
      </c>
    </row>
    <row r="642" spans="1:6" customFormat="1" ht="12.75" customHeight="1" x14ac:dyDescent="0.2">
      <c r="A642" s="167"/>
      <c r="B642" s="128" t="s">
        <v>1281</v>
      </c>
      <c r="C642" s="44" t="s">
        <v>1282</v>
      </c>
      <c r="D642" s="256">
        <f>IF(D640&gt;=D639,D640-D639,0)</f>
        <v>78572.679999999702</v>
      </c>
      <c r="E642" s="256">
        <f>IF(E640&gt;=E639,E640-E639,0)</f>
        <v>31827.399999999907</v>
      </c>
      <c r="F642" s="168">
        <f t="shared" si="12"/>
        <v>40.506954834683036</v>
      </c>
    </row>
    <row r="643" spans="1:6" customFormat="1" ht="24" customHeight="1" x14ac:dyDescent="0.2">
      <c r="A643" s="179" t="s">
        <v>1283</v>
      </c>
      <c r="B643" s="128" t="s">
        <v>1284</v>
      </c>
      <c r="C643" s="46" t="s">
        <v>1283</v>
      </c>
      <c r="D643" s="256">
        <f>IF(D416-D417+D637-D638&gt;=0,D416-D417+D637-D638,0)</f>
        <v>222610.7</v>
      </c>
      <c r="E643" s="256">
        <f>IF(E416-E417+E637-E638&gt;=0,E416-E417+E637-E638,0)</f>
        <v>144038.01999999999</v>
      </c>
      <c r="F643" s="168">
        <f t="shared" si="12"/>
        <v>64.703996708154634</v>
      </c>
    </row>
    <row r="644" spans="1:6" customFormat="1" ht="24" customHeight="1" x14ac:dyDescent="0.2">
      <c r="A644" s="179" t="s">
        <v>1285</v>
      </c>
      <c r="B644" s="128" t="s">
        <v>1286</v>
      </c>
      <c r="C644" s="46" t="s">
        <v>1285</v>
      </c>
      <c r="D644" s="256">
        <f>IF(D417-D416+D638-D637&gt;=0,D417-D416+D638-D637,0)</f>
        <v>0</v>
      </c>
      <c r="E644" s="256">
        <f>IF(E417-E416+E638-E637&gt;=0,E417-E416+E638-E637,0)</f>
        <v>0</v>
      </c>
      <c r="F644" s="168" t="str">
        <f t="shared" si="12"/>
        <v>-</v>
      </c>
    </row>
    <row r="645" spans="1:6" customFormat="1" ht="24" customHeight="1" x14ac:dyDescent="0.2">
      <c r="A645" s="167"/>
      <c r="B645" s="128" t="s">
        <v>1287</v>
      </c>
      <c r="C645" s="44" t="s">
        <v>1288</v>
      </c>
      <c r="D645" s="256">
        <f>IF(D641+D643-D642-D644&gt;=0,D641+D643-D642-D644,0)</f>
        <v>144038.02000000031</v>
      </c>
      <c r="E645" s="256">
        <f>IF(E641+E643-E642-E644&gt;=0,E641+E643-E642-E644,0)</f>
        <v>112210.62000000008</v>
      </c>
      <c r="F645" s="168">
        <f t="shared" si="12"/>
        <v>77.90347298581294</v>
      </c>
    </row>
    <row r="646" spans="1:6" customFormat="1" ht="24" customHeight="1" x14ac:dyDescent="0.2">
      <c r="A646" s="167"/>
      <c r="B646" s="128" t="s">
        <v>1289</v>
      </c>
      <c r="C646" s="44" t="s">
        <v>1290</v>
      </c>
      <c r="D646" s="256">
        <f>IF(D642+D644-D641-D643&gt;=0,D642+D644-D641-D643,0)</f>
        <v>0</v>
      </c>
      <c r="E646" s="256">
        <f>IF(E642+E644-E641-E643&gt;=0,E642+E644-E641-E643,0)</f>
        <v>0</v>
      </c>
      <c r="F646" s="168" t="str">
        <f t="shared" si="12"/>
        <v>-</v>
      </c>
    </row>
    <row r="647" spans="1:6" customFormat="1" ht="24" customHeight="1" x14ac:dyDescent="0.2">
      <c r="A647" s="176" t="s">
        <v>1291</v>
      </c>
      <c r="B647" s="177" t="s">
        <v>1292</v>
      </c>
      <c r="C647" s="45" t="s">
        <v>1291</v>
      </c>
      <c r="D647" s="258">
        <v>0</v>
      </c>
      <c r="E647" s="258">
        <v>0</v>
      </c>
      <c r="F647" s="178" t="str">
        <f t="shared" si="12"/>
        <v>-</v>
      </c>
    </row>
    <row r="648" spans="1:6" s="50" customFormat="1" ht="20.100000000000001" customHeight="1" x14ac:dyDescent="0.2">
      <c r="A648" s="321" t="s">
        <v>1293</v>
      </c>
      <c r="B648" s="322"/>
      <c r="C648" s="2"/>
      <c r="D648" s="259"/>
      <c r="E648" s="259"/>
      <c r="F648" s="172"/>
    </row>
    <row r="649" spans="1:6" customFormat="1" ht="12.75" customHeight="1" x14ac:dyDescent="0.2">
      <c r="A649" s="167" t="s">
        <v>35</v>
      </c>
      <c r="B649" s="128" t="s">
        <v>1294</v>
      </c>
      <c r="C649" s="44" t="s">
        <v>1295</v>
      </c>
      <c r="D649" s="257">
        <v>149019.73000000001</v>
      </c>
      <c r="E649" s="257">
        <v>49976.639999999999</v>
      </c>
      <c r="F649" s="168">
        <f t="shared" ref="F649:F712" si="13">IF(D649&lt;&gt;0,IF(E649/D649&gt;=100,"&gt;&gt;100",E649/D649*100),"-")</f>
        <v>33.53692829801799</v>
      </c>
    </row>
    <row r="650" spans="1:6" customFormat="1" ht="12.75" customHeight="1" x14ac:dyDescent="0.2">
      <c r="A650" s="167" t="s">
        <v>1296</v>
      </c>
      <c r="B650" s="128" t="s">
        <v>1297</v>
      </c>
      <c r="C650" s="44" t="s">
        <v>1296</v>
      </c>
      <c r="D650" s="257">
        <v>2332622.08</v>
      </c>
      <c r="E650" s="257">
        <v>2373431.9300000002</v>
      </c>
      <c r="F650" s="168">
        <f t="shared" si="13"/>
        <v>101.74952686720688</v>
      </c>
    </row>
    <row r="651" spans="1:6" customFormat="1" ht="12.75" customHeight="1" x14ac:dyDescent="0.2">
      <c r="A651" s="167" t="s">
        <v>1298</v>
      </c>
      <c r="B651" s="128" t="s">
        <v>1299</v>
      </c>
      <c r="C651" s="44" t="s">
        <v>1298</v>
      </c>
      <c r="D651" s="257">
        <v>2431665.17</v>
      </c>
      <c r="E651" s="257">
        <v>2291803.29</v>
      </c>
      <c r="F651" s="168">
        <f t="shared" si="13"/>
        <v>94.24830845440782</v>
      </c>
    </row>
    <row r="652" spans="1:6" customFormat="1" ht="24" customHeight="1" x14ac:dyDescent="0.2">
      <c r="A652" s="167" t="s">
        <v>35</v>
      </c>
      <c r="B652" s="128" t="s">
        <v>1300</v>
      </c>
      <c r="C652" s="44" t="s">
        <v>1301</v>
      </c>
      <c r="D652" s="256">
        <f>+D649+D650-D651</f>
        <v>49976.64000000013</v>
      </c>
      <c r="E652" s="256">
        <f>+E649+E650-E651</f>
        <v>131605.28000000026</v>
      </c>
      <c r="F652" s="168">
        <f t="shared" si="13"/>
        <v>263.33358945299227</v>
      </c>
    </row>
    <row r="653" spans="1:6" customFormat="1" ht="24" customHeight="1" x14ac:dyDescent="0.2">
      <c r="A653" s="167"/>
      <c r="B653" s="128" t="s">
        <v>1302</v>
      </c>
      <c r="C653" s="44" t="s">
        <v>1303</v>
      </c>
      <c r="D653" s="180">
        <v>37</v>
      </c>
      <c r="E653" s="180">
        <v>43</v>
      </c>
      <c r="F653" s="168">
        <f t="shared" si="13"/>
        <v>116.21621621621621</v>
      </c>
    </row>
    <row r="654" spans="1:6" customFormat="1" ht="24" customHeight="1" x14ac:dyDescent="0.2">
      <c r="A654" s="167"/>
      <c r="B654" s="128" t="s">
        <v>1304</v>
      </c>
      <c r="C654" s="44" t="s">
        <v>1305</v>
      </c>
      <c r="D654" s="180">
        <v>0</v>
      </c>
      <c r="E654" s="180">
        <v>0</v>
      </c>
      <c r="F654" s="168" t="str">
        <f t="shared" si="13"/>
        <v>-</v>
      </c>
    </row>
    <row r="655" spans="1:6" customFormat="1" ht="12.75" customHeight="1" x14ac:dyDescent="0.2">
      <c r="A655" s="167"/>
      <c r="B655" s="128" t="s">
        <v>1306</v>
      </c>
      <c r="C655" s="44" t="s">
        <v>1307</v>
      </c>
      <c r="D655" s="180">
        <v>36</v>
      </c>
      <c r="E655" s="180">
        <v>42</v>
      </c>
      <c r="F655" s="168">
        <f t="shared" si="13"/>
        <v>116.66666666666667</v>
      </c>
    </row>
    <row r="656" spans="1:6" customFormat="1" ht="12.75" customHeight="1" x14ac:dyDescent="0.2">
      <c r="A656" s="167"/>
      <c r="B656" s="128" t="s">
        <v>1308</v>
      </c>
      <c r="C656" s="44" t="s">
        <v>1309</v>
      </c>
      <c r="D656" s="180">
        <v>0</v>
      </c>
      <c r="E656" s="180">
        <v>0</v>
      </c>
      <c r="F656" s="168" t="str">
        <f t="shared" si="13"/>
        <v>-</v>
      </c>
    </row>
    <row r="657" spans="1:6" customFormat="1" ht="24" customHeight="1" x14ac:dyDescent="0.2">
      <c r="A657" s="167" t="s">
        <v>1310</v>
      </c>
      <c r="B657" s="128" t="s">
        <v>1311</v>
      </c>
      <c r="C657" s="44" t="s">
        <v>1312</v>
      </c>
      <c r="D657" s="257">
        <v>0</v>
      </c>
      <c r="E657" s="257">
        <v>0</v>
      </c>
      <c r="F657" s="168" t="str">
        <f t="shared" si="13"/>
        <v>-</v>
      </c>
    </row>
    <row r="658" spans="1:6" customFormat="1" ht="12.75" customHeight="1" x14ac:dyDescent="0.2">
      <c r="A658" s="167" t="s">
        <v>1313</v>
      </c>
      <c r="B658" s="128" t="s">
        <v>1314</v>
      </c>
      <c r="C658" s="44" t="s">
        <v>1313</v>
      </c>
      <c r="D658" s="257">
        <v>0</v>
      </c>
      <c r="E658" s="257">
        <v>0</v>
      </c>
      <c r="F658" s="168" t="str">
        <f t="shared" si="13"/>
        <v>-</v>
      </c>
    </row>
    <row r="659" spans="1:6" customFormat="1" ht="12.75" customHeight="1" x14ac:dyDescent="0.2">
      <c r="A659" s="167" t="s">
        <v>1315</v>
      </c>
      <c r="B659" s="128" t="s">
        <v>1316</v>
      </c>
      <c r="C659" s="44" t="s">
        <v>1315</v>
      </c>
      <c r="D659" s="257">
        <v>0</v>
      </c>
      <c r="E659" s="257">
        <v>0</v>
      </c>
      <c r="F659" s="168" t="str">
        <f t="shared" si="13"/>
        <v>-</v>
      </c>
    </row>
    <row r="660" spans="1:6" customFormat="1" ht="12.75" customHeight="1" x14ac:dyDescent="0.2">
      <c r="A660" s="167" t="s">
        <v>1317</v>
      </c>
      <c r="B660" s="128" t="s">
        <v>1318</v>
      </c>
      <c r="C660" s="44" t="s">
        <v>1317</v>
      </c>
      <c r="D660" s="257">
        <v>0</v>
      </c>
      <c r="E660" s="257">
        <v>0</v>
      </c>
      <c r="F660" s="168" t="str">
        <f t="shared" si="13"/>
        <v>-</v>
      </c>
    </row>
    <row r="661" spans="1:6" customFormat="1" ht="12.75" customHeight="1" x14ac:dyDescent="0.2">
      <c r="A661" s="167" t="s">
        <v>1319</v>
      </c>
      <c r="B661" s="128" t="s">
        <v>1320</v>
      </c>
      <c r="C661" s="44" t="s">
        <v>1319</v>
      </c>
      <c r="D661" s="257">
        <v>0</v>
      </c>
      <c r="E661" s="257">
        <v>0</v>
      </c>
      <c r="F661" s="168" t="str">
        <f t="shared" si="13"/>
        <v>-</v>
      </c>
    </row>
    <row r="662" spans="1:6" customFormat="1" ht="12.75" customHeight="1" x14ac:dyDescent="0.2">
      <c r="A662" s="167" t="s">
        <v>1321</v>
      </c>
      <c r="B662" s="128" t="s">
        <v>1322</v>
      </c>
      <c r="C662" s="44" t="s">
        <v>1321</v>
      </c>
      <c r="D662" s="257">
        <v>0</v>
      </c>
      <c r="E662" s="257">
        <v>0</v>
      </c>
      <c r="F662" s="168" t="str">
        <f t="shared" si="13"/>
        <v>-</v>
      </c>
    </row>
    <row r="663" spans="1:6" customFormat="1" ht="12.75" customHeight="1" x14ac:dyDescent="0.2">
      <c r="A663" s="167" t="s">
        <v>1323</v>
      </c>
      <c r="B663" s="128" t="s">
        <v>1324</v>
      </c>
      <c r="C663" s="44" t="s">
        <v>1323</v>
      </c>
      <c r="D663" s="257">
        <v>0</v>
      </c>
      <c r="E663" s="257">
        <v>0</v>
      </c>
      <c r="F663" s="168" t="str">
        <f t="shared" si="13"/>
        <v>-</v>
      </c>
    </row>
    <row r="664" spans="1:6" customFormat="1" ht="12.75" customHeight="1" x14ac:dyDescent="0.2">
      <c r="A664" s="167" t="s">
        <v>1325</v>
      </c>
      <c r="B664" s="128" t="s">
        <v>1326</v>
      </c>
      <c r="C664" s="44" t="s">
        <v>1325</v>
      </c>
      <c r="D664" s="257">
        <v>0</v>
      </c>
      <c r="E664" s="257">
        <v>0</v>
      </c>
      <c r="F664" s="168" t="str">
        <f t="shared" si="13"/>
        <v>-</v>
      </c>
    </row>
    <row r="665" spans="1:6" customFormat="1" ht="12.75" customHeight="1" x14ac:dyDescent="0.2">
      <c r="A665" s="167" t="s">
        <v>1327</v>
      </c>
      <c r="B665" s="128" t="s">
        <v>1328</v>
      </c>
      <c r="C665" s="44" t="s">
        <v>1327</v>
      </c>
      <c r="D665" s="257">
        <v>0</v>
      </c>
      <c r="E665" s="257">
        <v>0</v>
      </c>
      <c r="F665" s="168" t="str">
        <f t="shared" si="13"/>
        <v>-</v>
      </c>
    </row>
    <row r="666" spans="1:6" customFormat="1" ht="12.75" customHeight="1" x14ac:dyDescent="0.2">
      <c r="A666" s="167" t="s">
        <v>1329</v>
      </c>
      <c r="B666" s="128" t="s">
        <v>1330</v>
      </c>
      <c r="C666" s="44" t="s">
        <v>1329</v>
      </c>
      <c r="D666" s="257">
        <v>0</v>
      </c>
      <c r="E666" s="257">
        <v>0</v>
      </c>
      <c r="F666" s="168" t="str">
        <f t="shared" si="13"/>
        <v>-</v>
      </c>
    </row>
    <row r="667" spans="1:6" customFormat="1" ht="12.75" customHeight="1" x14ac:dyDescent="0.2">
      <c r="A667" s="167" t="s">
        <v>1331</v>
      </c>
      <c r="B667" s="128" t="s">
        <v>1332</v>
      </c>
      <c r="C667" s="44" t="s">
        <v>1331</v>
      </c>
      <c r="D667" s="257">
        <v>0</v>
      </c>
      <c r="E667" s="257">
        <v>0</v>
      </c>
      <c r="F667" s="168" t="str">
        <f t="shared" si="13"/>
        <v>-</v>
      </c>
    </row>
    <row r="668" spans="1:6" customFormat="1" ht="12.75" customHeight="1" x14ac:dyDescent="0.2">
      <c r="A668" s="167" t="s">
        <v>1333</v>
      </c>
      <c r="B668" s="128" t="s">
        <v>1334</v>
      </c>
      <c r="C668" s="44" t="s">
        <v>1333</v>
      </c>
      <c r="D668" s="257">
        <v>0</v>
      </c>
      <c r="E668" s="257">
        <v>0</v>
      </c>
      <c r="F668" s="168" t="str">
        <f t="shared" si="13"/>
        <v>-</v>
      </c>
    </row>
    <row r="669" spans="1:6" customFormat="1" ht="12.75" customHeight="1" x14ac:dyDescent="0.2">
      <c r="A669" s="167" t="s">
        <v>1335</v>
      </c>
      <c r="B669" s="128" t="s">
        <v>1336</v>
      </c>
      <c r="C669" s="44" t="s">
        <v>1335</v>
      </c>
      <c r="D669" s="257">
        <v>0</v>
      </c>
      <c r="E669" s="257">
        <v>10356.26</v>
      </c>
      <c r="F669" s="168" t="str">
        <f t="shared" si="13"/>
        <v>-</v>
      </c>
    </row>
    <row r="670" spans="1:6" customFormat="1" ht="12.75" customHeight="1" x14ac:dyDescent="0.2">
      <c r="A670" s="167" t="s">
        <v>1337</v>
      </c>
      <c r="B670" s="128" t="s">
        <v>1338</v>
      </c>
      <c r="C670" s="44" t="s">
        <v>1337</v>
      </c>
      <c r="D670" s="257">
        <v>0</v>
      </c>
      <c r="E670" s="257">
        <v>0</v>
      </c>
      <c r="F670" s="168" t="str">
        <f t="shared" si="13"/>
        <v>-</v>
      </c>
    </row>
    <row r="671" spans="1:6" customFormat="1" ht="24" customHeight="1" x14ac:dyDescent="0.2">
      <c r="A671" s="167" t="s">
        <v>1339</v>
      </c>
      <c r="B671" s="173" t="s">
        <v>1340</v>
      </c>
      <c r="C671" s="44" t="s">
        <v>1339</v>
      </c>
      <c r="D671" s="257">
        <v>0</v>
      </c>
      <c r="E671" s="257">
        <v>0</v>
      </c>
      <c r="F671" s="168" t="str">
        <f t="shared" si="13"/>
        <v>-</v>
      </c>
    </row>
    <row r="672" spans="1:6" customFormat="1" ht="12.75" customHeight="1" x14ac:dyDescent="0.2">
      <c r="A672" s="167" t="s">
        <v>1341</v>
      </c>
      <c r="B672" s="128" t="s">
        <v>1342</v>
      </c>
      <c r="C672" s="44" t="s">
        <v>1341</v>
      </c>
      <c r="D672" s="257">
        <v>0</v>
      </c>
      <c r="E672" s="257">
        <v>0</v>
      </c>
      <c r="F672" s="168" t="str">
        <f t="shared" si="13"/>
        <v>-</v>
      </c>
    </row>
    <row r="673" spans="1:6" customFormat="1" ht="12.75" customHeight="1" x14ac:dyDescent="0.2">
      <c r="A673" s="167" t="s">
        <v>1343</v>
      </c>
      <c r="B673" s="128" t="s">
        <v>1344</v>
      </c>
      <c r="C673" s="44" t="s">
        <v>1343</v>
      </c>
      <c r="D673" s="257">
        <v>0</v>
      </c>
      <c r="E673" s="257">
        <v>0</v>
      </c>
      <c r="F673" s="168" t="str">
        <f t="shared" si="13"/>
        <v>-</v>
      </c>
    </row>
    <row r="674" spans="1:6" customFormat="1" ht="24" customHeight="1" x14ac:dyDescent="0.2">
      <c r="A674" s="167" t="s">
        <v>1345</v>
      </c>
      <c r="B674" s="173" t="s">
        <v>1346</v>
      </c>
      <c r="C674" s="44" t="s">
        <v>1345</v>
      </c>
      <c r="D674" s="257">
        <v>0</v>
      </c>
      <c r="E674" s="257">
        <v>0</v>
      </c>
      <c r="F674" s="168" t="str">
        <f t="shared" si="13"/>
        <v>-</v>
      </c>
    </row>
    <row r="675" spans="1:6" customFormat="1" ht="24" customHeight="1" x14ac:dyDescent="0.2">
      <c r="A675" s="167" t="s">
        <v>1347</v>
      </c>
      <c r="B675" s="173" t="s">
        <v>1348</v>
      </c>
      <c r="C675" s="44" t="s">
        <v>1347</v>
      </c>
      <c r="D675" s="257">
        <v>0</v>
      </c>
      <c r="E675" s="257">
        <v>0</v>
      </c>
      <c r="F675" s="168" t="str">
        <f t="shared" si="13"/>
        <v>-</v>
      </c>
    </row>
    <row r="676" spans="1:6" customFormat="1" ht="24" customHeight="1" x14ac:dyDescent="0.2">
      <c r="A676" s="167" t="s">
        <v>1349</v>
      </c>
      <c r="B676" s="173" t="s">
        <v>1350</v>
      </c>
      <c r="C676" s="44" t="s">
        <v>1349</v>
      </c>
      <c r="D676" s="257">
        <v>0</v>
      </c>
      <c r="E676" s="257">
        <v>0</v>
      </c>
      <c r="F676" s="168" t="str">
        <f t="shared" si="13"/>
        <v>-</v>
      </c>
    </row>
    <row r="677" spans="1:6" customFormat="1" ht="24" customHeight="1" x14ac:dyDescent="0.2">
      <c r="A677" s="167" t="s">
        <v>1351</v>
      </c>
      <c r="B677" s="173" t="s">
        <v>1352</v>
      </c>
      <c r="C677" s="44" t="s">
        <v>1351</v>
      </c>
      <c r="D677" s="257">
        <v>0</v>
      </c>
      <c r="E677" s="257">
        <v>0</v>
      </c>
      <c r="F677" s="168" t="str">
        <f t="shared" si="13"/>
        <v>-</v>
      </c>
    </row>
    <row r="678" spans="1:6" customFormat="1" ht="24" customHeight="1" x14ac:dyDescent="0.2">
      <c r="A678" s="167" t="s">
        <v>1353</v>
      </c>
      <c r="B678" s="173" t="s">
        <v>1354</v>
      </c>
      <c r="C678" s="44" t="s">
        <v>1353</v>
      </c>
      <c r="D678" s="257">
        <v>0</v>
      </c>
      <c r="E678" s="257">
        <v>0</v>
      </c>
      <c r="F678" s="168" t="str">
        <f t="shared" si="13"/>
        <v>-</v>
      </c>
    </row>
    <row r="679" spans="1:6" customFormat="1" ht="12.75" customHeight="1" x14ac:dyDescent="0.2">
      <c r="A679" s="167" t="s">
        <v>1355</v>
      </c>
      <c r="B679" s="173" t="s">
        <v>1356</v>
      </c>
      <c r="C679" s="44" t="s">
        <v>1355</v>
      </c>
      <c r="D679" s="257">
        <v>0</v>
      </c>
      <c r="E679" s="257">
        <v>0</v>
      </c>
      <c r="F679" s="168" t="str">
        <f t="shared" si="13"/>
        <v>-</v>
      </c>
    </row>
    <row r="680" spans="1:6" customFormat="1" ht="12.75" customHeight="1" x14ac:dyDescent="0.2">
      <c r="A680" s="167" t="s">
        <v>1357</v>
      </c>
      <c r="B680" s="173" t="s">
        <v>1358</v>
      </c>
      <c r="C680" s="44" t="s">
        <v>1357</v>
      </c>
      <c r="D680" s="257">
        <v>0</v>
      </c>
      <c r="E680" s="257">
        <v>0</v>
      </c>
      <c r="F680" s="168" t="str">
        <f t="shared" si="13"/>
        <v>-</v>
      </c>
    </row>
    <row r="681" spans="1:6" customFormat="1" ht="12.75" customHeight="1" x14ac:dyDescent="0.2">
      <c r="A681" s="167" t="s">
        <v>1359</v>
      </c>
      <c r="B681" s="173" t="s">
        <v>1360</v>
      </c>
      <c r="C681" s="44" t="s">
        <v>1359</v>
      </c>
      <c r="D681" s="257">
        <v>0</v>
      </c>
      <c r="E681" s="257">
        <v>0</v>
      </c>
      <c r="F681" s="168" t="str">
        <f t="shared" si="13"/>
        <v>-</v>
      </c>
    </row>
    <row r="682" spans="1:6" customFormat="1" ht="12.75" customHeight="1" x14ac:dyDescent="0.2">
      <c r="A682" s="167" t="s">
        <v>1361</v>
      </c>
      <c r="B682" s="173" t="s">
        <v>1362</v>
      </c>
      <c r="C682" s="44" t="s">
        <v>1361</v>
      </c>
      <c r="D682" s="257">
        <v>0</v>
      </c>
      <c r="E682" s="257">
        <v>0</v>
      </c>
      <c r="F682" s="168" t="str">
        <f t="shared" si="13"/>
        <v>-</v>
      </c>
    </row>
    <row r="683" spans="1:6" customFormat="1" ht="12.75" customHeight="1" x14ac:dyDescent="0.2">
      <c r="A683" s="167" t="s">
        <v>1363</v>
      </c>
      <c r="B683" s="173" t="s">
        <v>1364</v>
      </c>
      <c r="C683" s="44" t="s">
        <v>1363</v>
      </c>
      <c r="D683" s="257">
        <v>0</v>
      </c>
      <c r="E683" s="257">
        <v>0</v>
      </c>
      <c r="F683" s="168" t="str">
        <f t="shared" si="13"/>
        <v>-</v>
      </c>
    </row>
    <row r="684" spans="1:6" customFormat="1" ht="24" customHeight="1" x14ac:dyDescent="0.2">
      <c r="A684" s="167" t="s">
        <v>1365</v>
      </c>
      <c r="B684" s="173" t="s">
        <v>1366</v>
      </c>
      <c r="C684" s="44" t="s">
        <v>1365</v>
      </c>
      <c r="D684" s="257">
        <v>0</v>
      </c>
      <c r="E684" s="257">
        <v>0</v>
      </c>
      <c r="F684" s="168" t="str">
        <f t="shared" si="13"/>
        <v>-</v>
      </c>
    </row>
    <row r="685" spans="1:6" customFormat="1" ht="24" customHeight="1" x14ac:dyDescent="0.2">
      <c r="A685" s="167" t="s">
        <v>1367</v>
      </c>
      <c r="B685" s="173" t="s">
        <v>1368</v>
      </c>
      <c r="C685" s="44" t="s">
        <v>1367</v>
      </c>
      <c r="D685" s="257">
        <v>0</v>
      </c>
      <c r="E685" s="257">
        <v>0</v>
      </c>
      <c r="F685" s="168" t="str">
        <f t="shared" si="13"/>
        <v>-</v>
      </c>
    </row>
    <row r="686" spans="1:6" customFormat="1" ht="24" customHeight="1" x14ac:dyDescent="0.2">
      <c r="A686" s="167" t="s">
        <v>1369</v>
      </c>
      <c r="B686" s="173" t="s">
        <v>1370</v>
      </c>
      <c r="C686" s="44" t="s">
        <v>1369</v>
      </c>
      <c r="D686" s="257">
        <v>0</v>
      </c>
      <c r="E686" s="257">
        <v>0</v>
      </c>
      <c r="F686" s="168" t="str">
        <f t="shared" si="13"/>
        <v>-</v>
      </c>
    </row>
    <row r="687" spans="1:6" customFormat="1" ht="24" customHeight="1" x14ac:dyDescent="0.2">
      <c r="A687" s="167" t="s">
        <v>1371</v>
      </c>
      <c r="B687" s="173" t="s">
        <v>1372</v>
      </c>
      <c r="C687" s="44" t="s">
        <v>1371</v>
      </c>
      <c r="D687" s="257">
        <v>0</v>
      </c>
      <c r="E687" s="257">
        <v>0</v>
      </c>
      <c r="F687" s="168" t="str">
        <f t="shared" si="13"/>
        <v>-</v>
      </c>
    </row>
    <row r="688" spans="1:6" customFormat="1" ht="12.75" customHeight="1" x14ac:dyDescent="0.2">
      <c r="A688" s="167" t="s">
        <v>1373</v>
      </c>
      <c r="B688" s="173" t="s">
        <v>1374</v>
      </c>
      <c r="C688" s="44" t="s">
        <v>1373</v>
      </c>
      <c r="D688" s="257">
        <v>0</v>
      </c>
      <c r="E688" s="257">
        <v>0</v>
      </c>
      <c r="F688" s="168" t="str">
        <f t="shared" si="13"/>
        <v>-</v>
      </c>
    </row>
    <row r="689" spans="1:6" customFormat="1" ht="12.75" customHeight="1" x14ac:dyDescent="0.2">
      <c r="A689" s="167" t="s">
        <v>1375</v>
      </c>
      <c r="B689" s="173" t="s">
        <v>1376</v>
      </c>
      <c r="C689" s="44" t="s">
        <v>1375</v>
      </c>
      <c r="D689" s="257">
        <v>0</v>
      </c>
      <c r="E689" s="257">
        <v>0</v>
      </c>
      <c r="F689" s="168" t="str">
        <f t="shared" si="13"/>
        <v>-</v>
      </c>
    </row>
    <row r="690" spans="1:6" customFormat="1" ht="12.75" customHeight="1" x14ac:dyDescent="0.2">
      <c r="A690" s="167" t="s">
        <v>1377</v>
      </c>
      <c r="B690" s="173" t="s">
        <v>1378</v>
      </c>
      <c r="C690" s="44" t="s">
        <v>1377</v>
      </c>
      <c r="D690" s="257">
        <v>0</v>
      </c>
      <c r="E690" s="257">
        <v>0</v>
      </c>
      <c r="F690" s="168" t="str">
        <f t="shared" si="13"/>
        <v>-</v>
      </c>
    </row>
    <row r="691" spans="1:6" customFormat="1" ht="12.75" customHeight="1" x14ac:dyDescent="0.2">
      <c r="A691" s="167" t="s">
        <v>1379</v>
      </c>
      <c r="B691" s="173" t="s">
        <v>1380</v>
      </c>
      <c r="C691" s="44" t="s">
        <v>1379</v>
      </c>
      <c r="D691" s="257">
        <v>0</v>
      </c>
      <c r="E691" s="257">
        <v>0</v>
      </c>
      <c r="F691" s="168" t="str">
        <f t="shared" si="13"/>
        <v>-</v>
      </c>
    </row>
    <row r="692" spans="1:6" customFormat="1" ht="24" customHeight="1" x14ac:dyDescent="0.2">
      <c r="A692" s="167" t="s">
        <v>1381</v>
      </c>
      <c r="B692" s="173" t="s">
        <v>1382</v>
      </c>
      <c r="C692" s="44" t="s">
        <v>1381</v>
      </c>
      <c r="D692" s="257">
        <v>0</v>
      </c>
      <c r="E692" s="257">
        <v>0</v>
      </c>
      <c r="F692" s="168" t="str">
        <f t="shared" si="13"/>
        <v>-</v>
      </c>
    </row>
    <row r="693" spans="1:6" customFormat="1" ht="24" customHeight="1" x14ac:dyDescent="0.2">
      <c r="A693" s="167" t="s">
        <v>1383</v>
      </c>
      <c r="B693" s="173" t="s">
        <v>1384</v>
      </c>
      <c r="C693" s="44" t="s">
        <v>1383</v>
      </c>
      <c r="D693" s="257">
        <v>0</v>
      </c>
      <c r="E693" s="257">
        <v>0</v>
      </c>
      <c r="F693" s="168" t="str">
        <f t="shared" si="13"/>
        <v>-</v>
      </c>
    </row>
    <row r="694" spans="1:6" customFormat="1" ht="12.75" customHeight="1" x14ac:dyDescent="0.2">
      <c r="A694" s="167" t="s">
        <v>1385</v>
      </c>
      <c r="B694" s="173" t="s">
        <v>1386</v>
      </c>
      <c r="C694" s="44" t="s">
        <v>1385</v>
      </c>
      <c r="D694" s="257">
        <v>0</v>
      </c>
      <c r="E694" s="257">
        <v>0</v>
      </c>
      <c r="F694" s="168" t="str">
        <f t="shared" si="13"/>
        <v>-</v>
      </c>
    </row>
    <row r="695" spans="1:6" customFormat="1" ht="12.75" customHeight="1" x14ac:dyDescent="0.2">
      <c r="A695" s="167" t="s">
        <v>1387</v>
      </c>
      <c r="B695" s="173" t="s">
        <v>1388</v>
      </c>
      <c r="C695" s="44" t="s">
        <v>1387</v>
      </c>
      <c r="D695" s="257">
        <v>0</v>
      </c>
      <c r="E695" s="257">
        <v>0</v>
      </c>
      <c r="F695" s="168" t="str">
        <f t="shared" si="13"/>
        <v>-</v>
      </c>
    </row>
    <row r="696" spans="1:6" customFormat="1" ht="24" customHeight="1" x14ac:dyDescent="0.2">
      <c r="A696" s="167" t="s">
        <v>1389</v>
      </c>
      <c r="B696" s="173" t="s">
        <v>1390</v>
      </c>
      <c r="C696" s="44" t="s">
        <v>1389</v>
      </c>
      <c r="D696" s="257">
        <v>0</v>
      </c>
      <c r="E696" s="257">
        <v>0</v>
      </c>
      <c r="F696" s="168" t="str">
        <f t="shared" si="13"/>
        <v>-</v>
      </c>
    </row>
    <row r="697" spans="1:6" customFormat="1" ht="24" customHeight="1" x14ac:dyDescent="0.2">
      <c r="A697" s="167" t="s">
        <v>1391</v>
      </c>
      <c r="B697" s="173" t="s">
        <v>1392</v>
      </c>
      <c r="C697" s="44" t="s">
        <v>1391</v>
      </c>
      <c r="D697" s="257">
        <v>0</v>
      </c>
      <c r="E697" s="257">
        <v>0</v>
      </c>
      <c r="F697" s="168" t="str">
        <f t="shared" si="13"/>
        <v>-</v>
      </c>
    </row>
    <row r="698" spans="1:6" customFormat="1" ht="12.75" customHeight="1" x14ac:dyDescent="0.2">
      <c r="A698" s="167" t="s">
        <v>1393</v>
      </c>
      <c r="B698" s="173" t="s">
        <v>1394</v>
      </c>
      <c r="C698" s="44" t="s">
        <v>1393</v>
      </c>
      <c r="D698" s="257">
        <v>0</v>
      </c>
      <c r="E698" s="257">
        <v>0</v>
      </c>
      <c r="F698" s="168" t="str">
        <f t="shared" si="13"/>
        <v>-</v>
      </c>
    </row>
    <row r="699" spans="1:6" customFormat="1" ht="12.75" customHeight="1" x14ac:dyDescent="0.2">
      <c r="A699" s="167" t="s">
        <v>1395</v>
      </c>
      <c r="B699" s="173" t="s">
        <v>1396</v>
      </c>
      <c r="C699" s="44" t="s">
        <v>1395</v>
      </c>
      <c r="D699" s="257">
        <v>0</v>
      </c>
      <c r="E699" s="257">
        <v>0</v>
      </c>
      <c r="F699" s="168" t="str">
        <f t="shared" si="13"/>
        <v>-</v>
      </c>
    </row>
    <row r="700" spans="1:6" customFormat="1" ht="24" customHeight="1" x14ac:dyDescent="0.2">
      <c r="A700" s="167" t="s">
        <v>1397</v>
      </c>
      <c r="B700" s="173" t="s">
        <v>1398</v>
      </c>
      <c r="C700" s="44" t="s">
        <v>1397</v>
      </c>
      <c r="D700" s="257">
        <v>0</v>
      </c>
      <c r="E700" s="257">
        <v>0</v>
      </c>
      <c r="F700" s="168" t="str">
        <f t="shared" si="13"/>
        <v>-</v>
      </c>
    </row>
    <row r="701" spans="1:6" customFormat="1" ht="24" customHeight="1" x14ac:dyDescent="0.2">
      <c r="A701" s="167" t="s">
        <v>1399</v>
      </c>
      <c r="B701" s="173" t="s">
        <v>1400</v>
      </c>
      <c r="C701" s="44" t="s">
        <v>1399</v>
      </c>
      <c r="D701" s="257">
        <v>0</v>
      </c>
      <c r="E701" s="257">
        <v>0</v>
      </c>
      <c r="F701" s="168" t="str">
        <f t="shared" si="13"/>
        <v>-</v>
      </c>
    </row>
    <row r="702" spans="1:6" customFormat="1" ht="12.75" customHeight="1" x14ac:dyDescent="0.2">
      <c r="A702" s="167" t="s">
        <v>1401</v>
      </c>
      <c r="B702" s="128" t="s">
        <v>1402</v>
      </c>
      <c r="C702" s="44" t="s">
        <v>1401</v>
      </c>
      <c r="D702" s="257">
        <v>0</v>
      </c>
      <c r="E702" s="257">
        <v>0</v>
      </c>
      <c r="F702" s="168" t="str">
        <f t="shared" si="13"/>
        <v>-</v>
      </c>
    </row>
    <row r="703" spans="1:6" customFormat="1" ht="12.75" customHeight="1" x14ac:dyDescent="0.2">
      <c r="A703" s="167" t="s">
        <v>1403</v>
      </c>
      <c r="B703" s="128" t="s">
        <v>1404</v>
      </c>
      <c r="C703" s="44" t="s">
        <v>1403</v>
      </c>
      <c r="D703" s="257">
        <v>0</v>
      </c>
      <c r="E703" s="257">
        <v>0</v>
      </c>
      <c r="F703" s="168" t="str">
        <f t="shared" si="13"/>
        <v>-</v>
      </c>
    </row>
    <row r="704" spans="1:6" customFormat="1" ht="12.75" customHeight="1" x14ac:dyDescent="0.2">
      <c r="A704" s="167" t="s">
        <v>1405</v>
      </c>
      <c r="B704" s="128" t="s">
        <v>1406</v>
      </c>
      <c r="C704" s="44" t="s">
        <v>1405</v>
      </c>
      <c r="D704" s="257">
        <v>0</v>
      </c>
      <c r="E704" s="257">
        <v>0</v>
      </c>
      <c r="F704" s="168" t="str">
        <f t="shared" si="13"/>
        <v>-</v>
      </c>
    </row>
    <row r="705" spans="1:6" customFormat="1" ht="12.75" customHeight="1" x14ac:dyDescent="0.2">
      <c r="A705" s="167" t="s">
        <v>1407</v>
      </c>
      <c r="B705" s="128" t="s">
        <v>1408</v>
      </c>
      <c r="C705" s="44" t="s">
        <v>1407</v>
      </c>
      <c r="D705" s="257">
        <v>0</v>
      </c>
      <c r="E705" s="257">
        <v>0</v>
      </c>
      <c r="F705" s="168" t="str">
        <f t="shared" si="13"/>
        <v>-</v>
      </c>
    </row>
    <row r="706" spans="1:6" customFormat="1" ht="12.75" customHeight="1" x14ac:dyDescent="0.2">
      <c r="A706" s="167" t="s">
        <v>1409</v>
      </c>
      <c r="B706" s="128" t="s">
        <v>1410</v>
      </c>
      <c r="C706" s="44" t="s">
        <v>1409</v>
      </c>
      <c r="D706" s="257">
        <v>0</v>
      </c>
      <c r="E706" s="257">
        <v>0</v>
      </c>
      <c r="F706" s="168" t="str">
        <f t="shared" si="13"/>
        <v>-</v>
      </c>
    </row>
    <row r="707" spans="1:6" customFormat="1" ht="12.75" customHeight="1" x14ac:dyDescent="0.2">
      <c r="A707" s="167" t="s">
        <v>1411</v>
      </c>
      <c r="B707" s="128" t="s">
        <v>1412</v>
      </c>
      <c r="C707" s="44" t="s">
        <v>1411</v>
      </c>
      <c r="D707" s="257">
        <v>0</v>
      </c>
      <c r="E707" s="257">
        <v>0</v>
      </c>
      <c r="F707" s="168" t="str">
        <f t="shared" si="13"/>
        <v>-</v>
      </c>
    </row>
    <row r="708" spans="1:6" customFormat="1" ht="24" customHeight="1" x14ac:dyDescent="0.2">
      <c r="A708" s="167" t="s">
        <v>1413</v>
      </c>
      <c r="B708" s="173" t="s">
        <v>1414</v>
      </c>
      <c r="C708" s="44" t="s">
        <v>1413</v>
      </c>
      <c r="D708" s="257">
        <v>0</v>
      </c>
      <c r="E708" s="257">
        <v>0</v>
      </c>
      <c r="F708" s="168" t="str">
        <f t="shared" si="13"/>
        <v>-</v>
      </c>
    </row>
    <row r="709" spans="1:6" customFormat="1" ht="24" customHeight="1" x14ac:dyDescent="0.2">
      <c r="A709" s="167" t="s">
        <v>1415</v>
      </c>
      <c r="B709" s="128" t="s">
        <v>1416</v>
      </c>
      <c r="C709" s="44" t="s">
        <v>1415</v>
      </c>
      <c r="D709" s="257">
        <v>0</v>
      </c>
      <c r="E709" s="257">
        <v>0</v>
      </c>
      <c r="F709" s="168" t="str">
        <f t="shared" si="13"/>
        <v>-</v>
      </c>
    </row>
    <row r="710" spans="1:6" customFormat="1" ht="12.75" customHeight="1" x14ac:dyDescent="0.2">
      <c r="A710" s="167" t="s">
        <v>1417</v>
      </c>
      <c r="B710" s="128" t="s">
        <v>1418</v>
      </c>
      <c r="C710" s="44" t="s">
        <v>1417</v>
      </c>
      <c r="D710" s="257">
        <v>991822.76</v>
      </c>
      <c r="E710" s="257">
        <v>1207956.71</v>
      </c>
      <c r="F710" s="168">
        <f t="shared" si="13"/>
        <v>121.79159006191792</v>
      </c>
    </row>
    <row r="711" spans="1:6" customFormat="1" ht="12.75" customHeight="1" x14ac:dyDescent="0.2">
      <c r="A711" s="167" t="s">
        <v>1419</v>
      </c>
      <c r="B711" s="128" t="s">
        <v>1420</v>
      </c>
      <c r="C711" s="44" t="s">
        <v>1419</v>
      </c>
      <c r="D711" s="257">
        <v>0</v>
      </c>
      <c r="E711" s="257">
        <v>0</v>
      </c>
      <c r="F711" s="168" t="str">
        <f t="shared" si="13"/>
        <v>-</v>
      </c>
    </row>
    <row r="712" spans="1:6" customFormat="1" ht="12.75" customHeight="1" x14ac:dyDescent="0.2">
      <c r="A712" s="167" t="s">
        <v>1421</v>
      </c>
      <c r="B712" s="128" t="s">
        <v>1422</v>
      </c>
      <c r="C712" s="44" t="s">
        <v>1421</v>
      </c>
      <c r="D712" s="257">
        <v>0</v>
      </c>
      <c r="E712" s="257">
        <v>0</v>
      </c>
      <c r="F712" s="168" t="str">
        <f t="shared" si="13"/>
        <v>-</v>
      </c>
    </row>
    <row r="713" spans="1:6" customFormat="1" ht="24" customHeight="1" x14ac:dyDescent="0.2">
      <c r="A713" s="167" t="s">
        <v>1423</v>
      </c>
      <c r="B713" s="128" t="s">
        <v>1424</v>
      </c>
      <c r="C713" s="44" t="s">
        <v>1423</v>
      </c>
      <c r="D713" s="257">
        <v>0</v>
      </c>
      <c r="E713" s="257">
        <v>0</v>
      </c>
      <c r="F713" s="168" t="str">
        <f t="shared" ref="F713:F776" si="14">IF(D713&lt;&gt;0,IF(E713/D713&gt;=100,"&gt;&gt;100",E713/D713*100),"-")</f>
        <v>-</v>
      </c>
    </row>
    <row r="714" spans="1:6" customFormat="1" ht="24" customHeight="1" x14ac:dyDescent="0.2">
      <c r="A714" s="167" t="s">
        <v>1425</v>
      </c>
      <c r="B714" s="128" t="s">
        <v>1426</v>
      </c>
      <c r="C714" s="44" t="s">
        <v>1425</v>
      </c>
      <c r="D714" s="257">
        <v>0</v>
      </c>
      <c r="E714" s="257">
        <v>0</v>
      </c>
      <c r="F714" s="168" t="str">
        <f t="shared" si="14"/>
        <v>-</v>
      </c>
    </row>
    <row r="715" spans="1:6" customFormat="1" ht="24" customHeight="1" x14ac:dyDescent="0.2">
      <c r="A715" s="167" t="s">
        <v>1427</v>
      </c>
      <c r="B715" s="128" t="s">
        <v>1428</v>
      </c>
      <c r="C715" s="44" t="s">
        <v>1427</v>
      </c>
      <c r="D715" s="257">
        <v>0</v>
      </c>
      <c r="E715" s="257">
        <v>0</v>
      </c>
      <c r="F715" s="168" t="str">
        <f t="shared" si="14"/>
        <v>-</v>
      </c>
    </row>
    <row r="716" spans="1:6" customFormat="1" ht="12.75" customHeight="1" x14ac:dyDescent="0.2">
      <c r="A716" s="167" t="s">
        <v>1429</v>
      </c>
      <c r="B716" s="128" t="s">
        <v>1430</v>
      </c>
      <c r="C716" s="44" t="s">
        <v>1429</v>
      </c>
      <c r="D716" s="257">
        <v>0</v>
      </c>
      <c r="E716" s="257">
        <v>0</v>
      </c>
      <c r="F716" s="168" t="str">
        <f t="shared" si="14"/>
        <v>-</v>
      </c>
    </row>
    <row r="717" spans="1:6" customFormat="1" ht="12.75" customHeight="1" x14ac:dyDescent="0.2">
      <c r="A717" s="167" t="s">
        <v>1431</v>
      </c>
      <c r="B717" s="128" t="s">
        <v>1432</v>
      </c>
      <c r="C717" s="44" t="s">
        <v>1431</v>
      </c>
      <c r="D717" s="257">
        <v>765.29</v>
      </c>
      <c r="E717" s="257">
        <v>863</v>
      </c>
      <c r="F717" s="168">
        <f t="shared" si="14"/>
        <v>112.76770897306905</v>
      </c>
    </row>
    <row r="718" spans="1:6" customFormat="1" ht="12.75" customHeight="1" x14ac:dyDescent="0.2">
      <c r="A718" s="167" t="s">
        <v>1433</v>
      </c>
      <c r="B718" s="128" t="s">
        <v>1434</v>
      </c>
      <c r="C718" s="44" t="s">
        <v>1433</v>
      </c>
      <c r="D718" s="257">
        <v>16729.03</v>
      </c>
      <c r="E718" s="257">
        <v>15230.29</v>
      </c>
      <c r="F718" s="168">
        <f t="shared" si="14"/>
        <v>91.041082477585377</v>
      </c>
    </row>
    <row r="719" spans="1:6" customFormat="1" ht="12.75" customHeight="1" x14ac:dyDescent="0.2">
      <c r="A719" s="167" t="s">
        <v>1435</v>
      </c>
      <c r="B719" s="128" t="s">
        <v>1436</v>
      </c>
      <c r="C719" s="44" t="s">
        <v>1435</v>
      </c>
      <c r="D719" s="257">
        <v>0</v>
      </c>
      <c r="E719" s="257">
        <v>0</v>
      </c>
      <c r="F719" s="168" t="str">
        <f t="shared" si="14"/>
        <v>-</v>
      </c>
    </row>
    <row r="720" spans="1:6" customFormat="1" ht="12.75" customHeight="1" x14ac:dyDescent="0.2">
      <c r="A720" s="167" t="s">
        <v>1437</v>
      </c>
      <c r="B720" s="128" t="s">
        <v>1438</v>
      </c>
      <c r="C720" s="44" t="s">
        <v>1437</v>
      </c>
      <c r="D720" s="257">
        <v>0</v>
      </c>
      <c r="E720" s="257">
        <v>0</v>
      </c>
      <c r="F720" s="168" t="str">
        <f t="shared" si="14"/>
        <v>-</v>
      </c>
    </row>
    <row r="721" spans="1:6" customFormat="1" ht="12.75" customHeight="1" x14ac:dyDescent="0.2">
      <c r="A721" s="167" t="s">
        <v>1439</v>
      </c>
      <c r="B721" s="128" t="s">
        <v>1440</v>
      </c>
      <c r="C721" s="44" t="s">
        <v>1439</v>
      </c>
      <c r="D721" s="257">
        <v>10599.81</v>
      </c>
      <c r="E721" s="257">
        <v>25752.73</v>
      </c>
      <c r="F721" s="168">
        <f t="shared" si="14"/>
        <v>242.95463786615045</v>
      </c>
    </row>
    <row r="722" spans="1:6" customFormat="1" ht="12.75" customHeight="1" x14ac:dyDescent="0.2">
      <c r="A722" s="167" t="s">
        <v>1441</v>
      </c>
      <c r="B722" s="128" t="s">
        <v>1442</v>
      </c>
      <c r="C722" s="44" t="s">
        <v>1441</v>
      </c>
      <c r="D722" s="257">
        <v>8839.59</v>
      </c>
      <c r="E722" s="257">
        <v>26767.040000000001</v>
      </c>
      <c r="F722" s="168">
        <f t="shared" si="14"/>
        <v>302.8086144266872</v>
      </c>
    </row>
    <row r="723" spans="1:6" customFormat="1" ht="12.75" customHeight="1" x14ac:dyDescent="0.2">
      <c r="A723" s="167" t="s">
        <v>1443</v>
      </c>
      <c r="B723" s="128" t="s">
        <v>1444</v>
      </c>
      <c r="C723" s="44" t="s">
        <v>1443</v>
      </c>
      <c r="D723" s="257">
        <v>3659.5</v>
      </c>
      <c r="E723" s="257">
        <v>3768.64</v>
      </c>
      <c r="F723" s="168">
        <f t="shared" si="14"/>
        <v>102.98237464134444</v>
      </c>
    </row>
    <row r="724" spans="1:6" customFormat="1" ht="12.75" customHeight="1" x14ac:dyDescent="0.2">
      <c r="A724" s="167" t="s">
        <v>1445</v>
      </c>
      <c r="B724" s="128" t="s">
        <v>1446</v>
      </c>
      <c r="C724" s="44" t="s">
        <v>1445</v>
      </c>
      <c r="D724" s="257">
        <v>0</v>
      </c>
      <c r="E724" s="257">
        <v>0</v>
      </c>
      <c r="F724" s="168" t="str">
        <f t="shared" si="14"/>
        <v>-</v>
      </c>
    </row>
    <row r="725" spans="1:6" customFormat="1" ht="12.75" customHeight="1" x14ac:dyDescent="0.2">
      <c r="A725" s="167" t="s">
        <v>1447</v>
      </c>
      <c r="B725" s="128" t="s">
        <v>1448</v>
      </c>
      <c r="C725" s="44" t="s">
        <v>1447</v>
      </c>
      <c r="D725" s="257">
        <v>8629.2000000000007</v>
      </c>
      <c r="E725" s="257">
        <v>13807.44</v>
      </c>
      <c r="F725" s="168">
        <f t="shared" si="14"/>
        <v>160.00834376303712</v>
      </c>
    </row>
    <row r="726" spans="1:6" customFormat="1" ht="12.75" customHeight="1" x14ac:dyDescent="0.2">
      <c r="A726" s="167" t="s">
        <v>1449</v>
      </c>
      <c r="B726" s="128" t="s">
        <v>1450</v>
      </c>
      <c r="C726" s="44" t="s">
        <v>1449</v>
      </c>
      <c r="D726" s="257">
        <v>5844.1</v>
      </c>
      <c r="E726" s="257">
        <v>5521.28</v>
      </c>
      <c r="F726" s="168">
        <f t="shared" si="14"/>
        <v>94.476138327544007</v>
      </c>
    </row>
    <row r="727" spans="1:6" customFormat="1" ht="12.75" customHeight="1" x14ac:dyDescent="0.2">
      <c r="A727" s="167" t="s">
        <v>1451</v>
      </c>
      <c r="B727" s="128" t="s">
        <v>1452</v>
      </c>
      <c r="C727" s="44" t="s">
        <v>1451</v>
      </c>
      <c r="D727" s="257">
        <v>0</v>
      </c>
      <c r="E727" s="257">
        <v>0</v>
      </c>
      <c r="F727" s="168" t="str">
        <f t="shared" si="14"/>
        <v>-</v>
      </c>
    </row>
    <row r="728" spans="1:6" customFormat="1" ht="12.75" customHeight="1" x14ac:dyDescent="0.2">
      <c r="A728" s="167" t="s">
        <v>1453</v>
      </c>
      <c r="B728" s="128" t="s">
        <v>1454</v>
      </c>
      <c r="C728" s="44" t="s">
        <v>1453</v>
      </c>
      <c r="D728" s="257">
        <v>0</v>
      </c>
      <c r="E728" s="257">
        <v>0</v>
      </c>
      <c r="F728" s="168" t="str">
        <f t="shared" si="14"/>
        <v>-</v>
      </c>
    </row>
    <row r="729" spans="1:6" customFormat="1" ht="12.75" customHeight="1" x14ac:dyDescent="0.2">
      <c r="A729" s="167" t="s">
        <v>1455</v>
      </c>
      <c r="B729" s="128" t="s">
        <v>1456</v>
      </c>
      <c r="C729" s="44" t="s">
        <v>1455</v>
      </c>
      <c r="D729" s="257">
        <v>0</v>
      </c>
      <c r="E729" s="257">
        <v>0</v>
      </c>
      <c r="F729" s="168" t="str">
        <f t="shared" si="14"/>
        <v>-</v>
      </c>
    </row>
    <row r="730" spans="1:6" customFormat="1" ht="12.75" customHeight="1" x14ac:dyDescent="0.2">
      <c r="A730" s="167" t="s">
        <v>1457</v>
      </c>
      <c r="B730" s="128" t="s">
        <v>1458</v>
      </c>
      <c r="C730" s="44" t="s">
        <v>1457</v>
      </c>
      <c r="D730" s="257">
        <v>0</v>
      </c>
      <c r="E730" s="257">
        <v>0</v>
      </c>
      <c r="F730" s="168" t="str">
        <f t="shared" si="14"/>
        <v>-</v>
      </c>
    </row>
    <row r="731" spans="1:6" customFormat="1" ht="12.75" customHeight="1" x14ac:dyDescent="0.2">
      <c r="A731" s="167" t="s">
        <v>1459</v>
      </c>
      <c r="B731" s="128" t="s">
        <v>1460</v>
      </c>
      <c r="C731" s="44" t="s">
        <v>1459</v>
      </c>
      <c r="D731" s="257">
        <v>0</v>
      </c>
      <c r="E731" s="257">
        <v>0</v>
      </c>
      <c r="F731" s="168" t="str">
        <f t="shared" si="14"/>
        <v>-</v>
      </c>
    </row>
    <row r="732" spans="1:6" customFormat="1" ht="12.75" customHeight="1" x14ac:dyDescent="0.2">
      <c r="A732" s="167" t="s">
        <v>1461</v>
      </c>
      <c r="B732" s="128" t="s">
        <v>1462</v>
      </c>
      <c r="C732" s="44" t="s">
        <v>1461</v>
      </c>
      <c r="D732" s="257">
        <v>0</v>
      </c>
      <c r="E732" s="257">
        <v>0</v>
      </c>
      <c r="F732" s="168" t="str">
        <f t="shared" si="14"/>
        <v>-</v>
      </c>
    </row>
    <row r="733" spans="1:6" customFormat="1" ht="12.75" customHeight="1" x14ac:dyDescent="0.2">
      <c r="A733" s="167" t="s">
        <v>1463</v>
      </c>
      <c r="B733" s="128" t="s">
        <v>1464</v>
      </c>
      <c r="C733" s="44" t="s">
        <v>1463</v>
      </c>
      <c r="D733" s="257">
        <v>0</v>
      </c>
      <c r="E733" s="257">
        <v>0</v>
      </c>
      <c r="F733" s="168" t="str">
        <f t="shared" si="14"/>
        <v>-</v>
      </c>
    </row>
    <row r="734" spans="1:6" customFormat="1" ht="12.75" customHeight="1" x14ac:dyDescent="0.2">
      <c r="A734" s="167" t="s">
        <v>1465</v>
      </c>
      <c r="B734" s="128" t="s">
        <v>1466</v>
      </c>
      <c r="C734" s="44" t="s">
        <v>1465</v>
      </c>
      <c r="D734" s="257">
        <v>0</v>
      </c>
      <c r="E734" s="257">
        <v>0</v>
      </c>
      <c r="F734" s="168" t="str">
        <f t="shared" si="14"/>
        <v>-</v>
      </c>
    </row>
    <row r="735" spans="1:6" customFormat="1" ht="12.75" customHeight="1" x14ac:dyDescent="0.2">
      <c r="A735" s="167" t="s">
        <v>1467</v>
      </c>
      <c r="B735" s="128" t="s">
        <v>1468</v>
      </c>
      <c r="C735" s="44" t="s">
        <v>1467</v>
      </c>
      <c r="D735" s="257">
        <v>0</v>
      </c>
      <c r="E735" s="257">
        <v>0</v>
      </c>
      <c r="F735" s="168" t="str">
        <f t="shared" si="14"/>
        <v>-</v>
      </c>
    </row>
    <row r="736" spans="1:6" customFormat="1" ht="12.75" customHeight="1" x14ac:dyDescent="0.2">
      <c r="A736" s="167" t="s">
        <v>1469</v>
      </c>
      <c r="B736" s="128" t="s">
        <v>1470</v>
      </c>
      <c r="C736" s="44" t="s">
        <v>1469</v>
      </c>
      <c r="D736" s="257">
        <v>0</v>
      </c>
      <c r="E736" s="257">
        <v>0</v>
      </c>
      <c r="F736" s="168" t="str">
        <f t="shared" si="14"/>
        <v>-</v>
      </c>
    </row>
    <row r="737" spans="1:6" customFormat="1" ht="12.75" customHeight="1" x14ac:dyDescent="0.2">
      <c r="A737" s="167" t="s">
        <v>1471</v>
      </c>
      <c r="B737" s="128" t="s">
        <v>1472</v>
      </c>
      <c r="C737" s="44" t="s">
        <v>1471</v>
      </c>
      <c r="D737" s="257">
        <v>0</v>
      </c>
      <c r="E737" s="257">
        <v>0</v>
      </c>
      <c r="F737" s="168" t="str">
        <f t="shared" si="14"/>
        <v>-</v>
      </c>
    </row>
    <row r="738" spans="1:6" customFormat="1" ht="12.75" customHeight="1" x14ac:dyDescent="0.2">
      <c r="A738" s="167" t="s">
        <v>1473</v>
      </c>
      <c r="B738" s="128" t="s">
        <v>1474</v>
      </c>
      <c r="C738" s="44" t="s">
        <v>1473</v>
      </c>
      <c r="D738" s="257">
        <v>0</v>
      </c>
      <c r="E738" s="257">
        <v>0</v>
      </c>
      <c r="F738" s="168" t="str">
        <f t="shared" si="14"/>
        <v>-</v>
      </c>
    </row>
    <row r="739" spans="1:6" customFormat="1" ht="12.75" customHeight="1" x14ac:dyDescent="0.2">
      <c r="A739" s="167" t="s">
        <v>1475</v>
      </c>
      <c r="B739" s="128" t="s">
        <v>1476</v>
      </c>
      <c r="C739" s="44" t="s">
        <v>1475</v>
      </c>
      <c r="D739" s="257">
        <v>0</v>
      </c>
      <c r="E739" s="257">
        <v>0</v>
      </c>
      <c r="F739" s="168" t="str">
        <f t="shared" si="14"/>
        <v>-</v>
      </c>
    </row>
    <row r="740" spans="1:6" customFormat="1" ht="12.75" customHeight="1" x14ac:dyDescent="0.2">
      <c r="A740" s="167" t="s">
        <v>1477</v>
      </c>
      <c r="B740" s="128" t="s">
        <v>1478</v>
      </c>
      <c r="C740" s="44" t="s">
        <v>1477</v>
      </c>
      <c r="D740" s="257">
        <v>0</v>
      </c>
      <c r="E740" s="257">
        <v>0</v>
      </c>
      <c r="F740" s="168" t="str">
        <f t="shared" si="14"/>
        <v>-</v>
      </c>
    </row>
    <row r="741" spans="1:6" customFormat="1" ht="24" customHeight="1" x14ac:dyDescent="0.2">
      <c r="A741" s="167" t="s">
        <v>1479</v>
      </c>
      <c r="B741" s="128" t="s">
        <v>1480</v>
      </c>
      <c r="C741" s="44" t="s">
        <v>1479</v>
      </c>
      <c r="D741" s="257">
        <v>0</v>
      </c>
      <c r="E741" s="257">
        <v>0</v>
      </c>
      <c r="F741" s="168" t="str">
        <f t="shared" si="14"/>
        <v>-</v>
      </c>
    </row>
    <row r="742" spans="1:6" customFormat="1" ht="24" customHeight="1" x14ac:dyDescent="0.2">
      <c r="A742" s="167" t="s">
        <v>1481</v>
      </c>
      <c r="B742" s="128" t="s">
        <v>1482</v>
      </c>
      <c r="C742" s="44" t="s">
        <v>1481</v>
      </c>
      <c r="D742" s="257">
        <v>0</v>
      </c>
      <c r="E742" s="257">
        <v>0</v>
      </c>
      <c r="F742" s="168" t="str">
        <f t="shared" si="14"/>
        <v>-</v>
      </c>
    </row>
    <row r="743" spans="1:6" customFormat="1" ht="24" customHeight="1" x14ac:dyDescent="0.2">
      <c r="A743" s="167" t="s">
        <v>1483</v>
      </c>
      <c r="B743" s="173" t="s">
        <v>1484</v>
      </c>
      <c r="C743" s="44" t="s">
        <v>1483</v>
      </c>
      <c r="D743" s="257">
        <v>0</v>
      </c>
      <c r="E743" s="257">
        <v>0</v>
      </c>
      <c r="F743" s="168" t="str">
        <f t="shared" si="14"/>
        <v>-</v>
      </c>
    </row>
    <row r="744" spans="1:6" customFormat="1" ht="24" customHeight="1" x14ac:dyDescent="0.2">
      <c r="A744" s="167" t="s">
        <v>1485</v>
      </c>
      <c r="B744" s="173" t="s">
        <v>1486</v>
      </c>
      <c r="C744" s="44" t="s">
        <v>1485</v>
      </c>
      <c r="D744" s="257">
        <v>0</v>
      </c>
      <c r="E744" s="257">
        <v>0</v>
      </c>
      <c r="F744" s="168" t="str">
        <f t="shared" si="14"/>
        <v>-</v>
      </c>
    </row>
    <row r="745" spans="1:6" customFormat="1" ht="12.75" customHeight="1" x14ac:dyDescent="0.2">
      <c r="A745" s="167" t="s">
        <v>1487</v>
      </c>
      <c r="B745" s="128" t="s">
        <v>1488</v>
      </c>
      <c r="C745" s="44" t="s">
        <v>1487</v>
      </c>
      <c r="D745" s="257">
        <v>0</v>
      </c>
      <c r="E745" s="257">
        <v>0</v>
      </c>
      <c r="F745" s="168" t="str">
        <f t="shared" si="14"/>
        <v>-</v>
      </c>
    </row>
    <row r="746" spans="1:6" customFormat="1" ht="12.75" customHeight="1" x14ac:dyDescent="0.2">
      <c r="A746" s="167" t="s">
        <v>1489</v>
      </c>
      <c r="B746" s="128" t="s">
        <v>1490</v>
      </c>
      <c r="C746" s="44" t="s">
        <v>1489</v>
      </c>
      <c r="D746" s="257">
        <v>0</v>
      </c>
      <c r="E746" s="257">
        <v>0</v>
      </c>
      <c r="F746" s="168" t="str">
        <f t="shared" si="14"/>
        <v>-</v>
      </c>
    </row>
    <row r="747" spans="1:6" customFormat="1" ht="12.75" customHeight="1" x14ac:dyDescent="0.2">
      <c r="A747" s="167" t="s">
        <v>1491</v>
      </c>
      <c r="B747" s="128" t="s">
        <v>1492</v>
      </c>
      <c r="C747" s="44" t="s">
        <v>1491</v>
      </c>
      <c r="D747" s="257">
        <v>0</v>
      </c>
      <c r="E747" s="257">
        <v>0</v>
      </c>
      <c r="F747" s="168" t="str">
        <f t="shared" si="14"/>
        <v>-</v>
      </c>
    </row>
    <row r="748" spans="1:6" customFormat="1" ht="24" customHeight="1" x14ac:dyDescent="0.2">
      <c r="A748" s="167" t="s">
        <v>1493</v>
      </c>
      <c r="B748" s="128" t="s">
        <v>1494</v>
      </c>
      <c r="C748" s="44" t="s">
        <v>1493</v>
      </c>
      <c r="D748" s="257">
        <v>0</v>
      </c>
      <c r="E748" s="257">
        <v>0</v>
      </c>
      <c r="F748" s="168" t="str">
        <f t="shared" si="14"/>
        <v>-</v>
      </c>
    </row>
    <row r="749" spans="1:6" customFormat="1" ht="12.75" customHeight="1" x14ac:dyDescent="0.2">
      <c r="A749" s="167" t="s">
        <v>1495</v>
      </c>
      <c r="B749" s="128" t="s">
        <v>1496</v>
      </c>
      <c r="C749" s="44" t="s">
        <v>1495</v>
      </c>
      <c r="D749" s="257">
        <v>0</v>
      </c>
      <c r="E749" s="257">
        <v>0</v>
      </c>
      <c r="F749" s="168" t="str">
        <f t="shared" si="14"/>
        <v>-</v>
      </c>
    </row>
    <row r="750" spans="1:6" customFormat="1" ht="12.75" customHeight="1" x14ac:dyDescent="0.2">
      <c r="A750" s="167" t="s">
        <v>1497</v>
      </c>
      <c r="B750" s="128" t="s">
        <v>1498</v>
      </c>
      <c r="C750" s="44" t="s">
        <v>1497</v>
      </c>
      <c r="D750" s="257">
        <v>0</v>
      </c>
      <c r="E750" s="257">
        <v>0</v>
      </c>
      <c r="F750" s="168" t="str">
        <f t="shared" si="14"/>
        <v>-</v>
      </c>
    </row>
    <row r="751" spans="1:6" customFormat="1" ht="12.75" customHeight="1" x14ac:dyDescent="0.2">
      <c r="A751" s="167" t="s">
        <v>1499</v>
      </c>
      <c r="B751" s="128" t="s">
        <v>1500</v>
      </c>
      <c r="C751" s="44" t="s">
        <v>1499</v>
      </c>
      <c r="D751" s="257">
        <v>0</v>
      </c>
      <c r="E751" s="257">
        <v>0</v>
      </c>
      <c r="F751" s="168" t="str">
        <f t="shared" si="14"/>
        <v>-</v>
      </c>
    </row>
    <row r="752" spans="1:6" customFormat="1" ht="12.75" customHeight="1" x14ac:dyDescent="0.2">
      <c r="A752" s="167" t="s">
        <v>1501</v>
      </c>
      <c r="B752" s="128" t="s">
        <v>1502</v>
      </c>
      <c r="C752" s="44" t="s">
        <v>1501</v>
      </c>
      <c r="D752" s="257">
        <v>0</v>
      </c>
      <c r="E752" s="257">
        <v>0</v>
      </c>
      <c r="F752" s="168" t="str">
        <f t="shared" si="14"/>
        <v>-</v>
      </c>
    </row>
    <row r="753" spans="1:6" customFormat="1" ht="12.75" customHeight="1" x14ac:dyDescent="0.2">
      <c r="A753" s="167" t="s">
        <v>1503</v>
      </c>
      <c r="B753" s="128" t="s">
        <v>1504</v>
      </c>
      <c r="C753" s="44" t="s">
        <v>1503</v>
      </c>
      <c r="D753" s="257">
        <v>0</v>
      </c>
      <c r="E753" s="257">
        <v>0</v>
      </c>
      <c r="F753" s="168" t="str">
        <f t="shared" si="14"/>
        <v>-</v>
      </c>
    </row>
    <row r="754" spans="1:6" customFormat="1" ht="12.75" customHeight="1" x14ac:dyDescent="0.2">
      <c r="A754" s="167" t="s">
        <v>1505</v>
      </c>
      <c r="B754" s="128" t="s">
        <v>1506</v>
      </c>
      <c r="C754" s="44" t="s">
        <v>1505</v>
      </c>
      <c r="D754" s="257">
        <v>0</v>
      </c>
      <c r="E754" s="257">
        <v>0</v>
      </c>
      <c r="F754" s="168" t="str">
        <f t="shared" si="14"/>
        <v>-</v>
      </c>
    </row>
    <row r="755" spans="1:6" customFormat="1" ht="12.75" customHeight="1" x14ac:dyDescent="0.2">
      <c r="A755" s="167" t="s">
        <v>1507</v>
      </c>
      <c r="B755" s="128" t="s">
        <v>1508</v>
      </c>
      <c r="C755" s="44" t="s">
        <v>1507</v>
      </c>
      <c r="D755" s="257">
        <v>0</v>
      </c>
      <c r="E755" s="257">
        <v>0</v>
      </c>
      <c r="F755" s="168" t="str">
        <f t="shared" si="14"/>
        <v>-</v>
      </c>
    </row>
    <row r="756" spans="1:6" customFormat="1" ht="24" customHeight="1" x14ac:dyDescent="0.2">
      <c r="A756" s="167" t="s">
        <v>1509</v>
      </c>
      <c r="B756" s="173" t="s">
        <v>1510</v>
      </c>
      <c r="C756" s="44" t="s">
        <v>1509</v>
      </c>
      <c r="D756" s="257">
        <v>0</v>
      </c>
      <c r="E756" s="257">
        <v>0</v>
      </c>
      <c r="F756" s="168" t="str">
        <f t="shared" si="14"/>
        <v>-</v>
      </c>
    </row>
    <row r="757" spans="1:6" customFormat="1" ht="24" customHeight="1" x14ac:dyDescent="0.2">
      <c r="A757" s="167" t="s">
        <v>1511</v>
      </c>
      <c r="B757" s="128" t="s">
        <v>1512</v>
      </c>
      <c r="C757" s="44" t="s">
        <v>1511</v>
      </c>
      <c r="D757" s="257">
        <v>0</v>
      </c>
      <c r="E757" s="257">
        <v>0</v>
      </c>
      <c r="F757" s="168" t="str">
        <f t="shared" si="14"/>
        <v>-</v>
      </c>
    </row>
    <row r="758" spans="1:6" customFormat="1" ht="12.75" customHeight="1" x14ac:dyDescent="0.2">
      <c r="A758" s="167" t="s">
        <v>1513</v>
      </c>
      <c r="B758" s="128" t="s">
        <v>1514</v>
      </c>
      <c r="C758" s="44" t="s">
        <v>1513</v>
      </c>
      <c r="D758" s="257">
        <v>0</v>
      </c>
      <c r="E758" s="257">
        <v>0</v>
      </c>
      <c r="F758" s="168" t="str">
        <f t="shared" si="14"/>
        <v>-</v>
      </c>
    </row>
    <row r="759" spans="1:6" customFormat="1" ht="12.75" customHeight="1" x14ac:dyDescent="0.2">
      <c r="A759" s="167" t="s">
        <v>1515</v>
      </c>
      <c r="B759" s="128" t="s">
        <v>1516</v>
      </c>
      <c r="C759" s="44" t="s">
        <v>1515</v>
      </c>
      <c r="D759" s="257">
        <v>0</v>
      </c>
      <c r="E759" s="257">
        <v>0</v>
      </c>
      <c r="F759" s="168" t="str">
        <f t="shared" si="14"/>
        <v>-</v>
      </c>
    </row>
    <row r="760" spans="1:6" customFormat="1" ht="12.75" customHeight="1" x14ac:dyDescent="0.2">
      <c r="A760" s="167" t="s">
        <v>1517</v>
      </c>
      <c r="B760" s="128" t="s">
        <v>1518</v>
      </c>
      <c r="C760" s="44" t="s">
        <v>1517</v>
      </c>
      <c r="D760" s="257">
        <v>0</v>
      </c>
      <c r="E760" s="257">
        <v>0</v>
      </c>
      <c r="F760" s="168" t="str">
        <f t="shared" si="14"/>
        <v>-</v>
      </c>
    </row>
    <row r="761" spans="1:6" customFormat="1" ht="12.75" customHeight="1" x14ac:dyDescent="0.2">
      <c r="A761" s="167" t="s">
        <v>1519</v>
      </c>
      <c r="B761" s="128" t="s">
        <v>1520</v>
      </c>
      <c r="C761" s="44" t="s">
        <v>1519</v>
      </c>
      <c r="D761" s="257">
        <v>0</v>
      </c>
      <c r="E761" s="257">
        <v>0</v>
      </c>
      <c r="F761" s="168" t="str">
        <f t="shared" si="14"/>
        <v>-</v>
      </c>
    </row>
    <row r="762" spans="1:6" customFormat="1" ht="12.75" customHeight="1" x14ac:dyDescent="0.2">
      <c r="A762" s="167" t="s">
        <v>1521</v>
      </c>
      <c r="B762" s="128" t="s">
        <v>1522</v>
      </c>
      <c r="C762" s="44" t="s">
        <v>1521</v>
      </c>
      <c r="D762" s="257">
        <v>0</v>
      </c>
      <c r="E762" s="257">
        <v>0</v>
      </c>
      <c r="F762" s="168" t="str">
        <f t="shared" si="14"/>
        <v>-</v>
      </c>
    </row>
    <row r="763" spans="1:6" customFormat="1" ht="12.75" customHeight="1" x14ac:dyDescent="0.2">
      <c r="A763" s="167" t="s">
        <v>1523</v>
      </c>
      <c r="B763" s="128" t="s">
        <v>1524</v>
      </c>
      <c r="C763" s="44" t="s">
        <v>1523</v>
      </c>
      <c r="D763" s="257">
        <v>0</v>
      </c>
      <c r="E763" s="257">
        <v>0</v>
      </c>
      <c r="F763" s="168" t="str">
        <f t="shared" si="14"/>
        <v>-</v>
      </c>
    </row>
    <row r="764" spans="1:6" customFormat="1" ht="12.75" customHeight="1" x14ac:dyDescent="0.2">
      <c r="A764" s="167" t="s">
        <v>1525</v>
      </c>
      <c r="B764" s="128" t="s">
        <v>1526</v>
      </c>
      <c r="C764" s="44" t="s">
        <v>1525</v>
      </c>
      <c r="D764" s="257">
        <v>0</v>
      </c>
      <c r="E764" s="257">
        <v>0</v>
      </c>
      <c r="F764" s="168" t="str">
        <f t="shared" si="14"/>
        <v>-</v>
      </c>
    </row>
    <row r="765" spans="1:6" customFormat="1" ht="12.75" customHeight="1" x14ac:dyDescent="0.2">
      <c r="A765" s="167" t="s">
        <v>1527</v>
      </c>
      <c r="B765" s="128" t="s">
        <v>1528</v>
      </c>
      <c r="C765" s="44" t="s">
        <v>1527</v>
      </c>
      <c r="D765" s="257">
        <v>0</v>
      </c>
      <c r="E765" s="257">
        <v>0</v>
      </c>
      <c r="F765" s="168" t="str">
        <f t="shared" si="14"/>
        <v>-</v>
      </c>
    </row>
    <row r="766" spans="1:6" customFormat="1" ht="12.75" customHeight="1" x14ac:dyDescent="0.2">
      <c r="A766" s="167" t="s">
        <v>1529</v>
      </c>
      <c r="B766" s="128" t="s">
        <v>1530</v>
      </c>
      <c r="C766" s="44" t="s">
        <v>1529</v>
      </c>
      <c r="D766" s="257">
        <v>0</v>
      </c>
      <c r="E766" s="257">
        <v>0</v>
      </c>
      <c r="F766" s="168" t="str">
        <f t="shared" si="14"/>
        <v>-</v>
      </c>
    </row>
    <row r="767" spans="1:6" customFormat="1" ht="24" customHeight="1" x14ac:dyDescent="0.2">
      <c r="A767" s="167" t="s">
        <v>1531</v>
      </c>
      <c r="B767" s="173" t="s">
        <v>1532</v>
      </c>
      <c r="C767" s="44" t="s">
        <v>1531</v>
      </c>
      <c r="D767" s="257">
        <v>0</v>
      </c>
      <c r="E767" s="257">
        <v>0</v>
      </c>
      <c r="F767" s="168" t="str">
        <f t="shared" si="14"/>
        <v>-</v>
      </c>
    </row>
    <row r="768" spans="1:6" customFormat="1" ht="12.75" customHeight="1" x14ac:dyDescent="0.2">
      <c r="A768" s="167" t="s">
        <v>1533</v>
      </c>
      <c r="B768" s="128" t="s">
        <v>1534</v>
      </c>
      <c r="C768" s="44" t="s">
        <v>1533</v>
      </c>
      <c r="D768" s="257">
        <v>0</v>
      </c>
      <c r="E768" s="257">
        <v>0</v>
      </c>
      <c r="F768" s="168" t="str">
        <f t="shared" si="14"/>
        <v>-</v>
      </c>
    </row>
    <row r="769" spans="1:6" customFormat="1" ht="12.75" customHeight="1" x14ac:dyDescent="0.2">
      <c r="A769" s="167" t="s">
        <v>1535</v>
      </c>
      <c r="B769" s="128" t="s">
        <v>1536</v>
      </c>
      <c r="C769" s="44" t="s">
        <v>1535</v>
      </c>
      <c r="D769" s="257">
        <v>0</v>
      </c>
      <c r="E769" s="257">
        <v>0</v>
      </c>
      <c r="F769" s="168" t="str">
        <f t="shared" si="14"/>
        <v>-</v>
      </c>
    </row>
    <row r="770" spans="1:6" customFormat="1" ht="12.75" customHeight="1" x14ac:dyDescent="0.2">
      <c r="A770" s="167" t="s">
        <v>1537</v>
      </c>
      <c r="B770" s="128" t="s">
        <v>1538</v>
      </c>
      <c r="C770" s="44" t="s">
        <v>1537</v>
      </c>
      <c r="D770" s="257">
        <v>0</v>
      </c>
      <c r="E770" s="257">
        <v>0</v>
      </c>
      <c r="F770" s="168" t="str">
        <f t="shared" si="14"/>
        <v>-</v>
      </c>
    </row>
    <row r="771" spans="1:6" customFormat="1" ht="12.75" customHeight="1" x14ac:dyDescent="0.2">
      <c r="A771" s="167" t="s">
        <v>1539</v>
      </c>
      <c r="B771" s="128" t="s">
        <v>1540</v>
      </c>
      <c r="C771" s="44" t="s">
        <v>1539</v>
      </c>
      <c r="D771" s="257">
        <v>0</v>
      </c>
      <c r="E771" s="257">
        <v>0</v>
      </c>
      <c r="F771" s="168" t="str">
        <f t="shared" si="14"/>
        <v>-</v>
      </c>
    </row>
    <row r="772" spans="1:6" customFormat="1" ht="12.75" customHeight="1" x14ac:dyDescent="0.2">
      <c r="A772" s="167" t="s">
        <v>1541</v>
      </c>
      <c r="B772" s="128" t="s">
        <v>1542</v>
      </c>
      <c r="C772" s="44" t="s">
        <v>1541</v>
      </c>
      <c r="D772" s="257">
        <v>0</v>
      </c>
      <c r="E772" s="257">
        <v>0</v>
      </c>
      <c r="F772" s="168" t="str">
        <f t="shared" si="14"/>
        <v>-</v>
      </c>
    </row>
    <row r="773" spans="1:6" customFormat="1" ht="24" customHeight="1" x14ac:dyDescent="0.2">
      <c r="A773" s="167" t="s">
        <v>1543</v>
      </c>
      <c r="B773" s="128" t="s">
        <v>1544</v>
      </c>
      <c r="C773" s="44" t="s">
        <v>1543</v>
      </c>
      <c r="D773" s="257">
        <v>0</v>
      </c>
      <c r="E773" s="257">
        <v>0</v>
      </c>
      <c r="F773" s="168" t="str">
        <f t="shared" si="14"/>
        <v>-</v>
      </c>
    </row>
    <row r="774" spans="1:6" customFormat="1" ht="24" customHeight="1" x14ac:dyDescent="0.2">
      <c r="A774" s="167" t="s">
        <v>1545</v>
      </c>
      <c r="B774" s="173" t="s">
        <v>1546</v>
      </c>
      <c r="C774" s="44" t="s">
        <v>1545</v>
      </c>
      <c r="D774" s="257">
        <v>0</v>
      </c>
      <c r="E774" s="257">
        <v>0</v>
      </c>
      <c r="F774" s="168" t="str">
        <f t="shared" si="14"/>
        <v>-</v>
      </c>
    </row>
    <row r="775" spans="1:6" customFormat="1" ht="12.75" customHeight="1" x14ac:dyDescent="0.2">
      <c r="A775" s="167" t="s">
        <v>1547</v>
      </c>
      <c r="B775" s="173" t="s">
        <v>1548</v>
      </c>
      <c r="C775" s="44" t="s">
        <v>1547</v>
      </c>
      <c r="D775" s="257">
        <v>0</v>
      </c>
      <c r="E775" s="257">
        <v>0</v>
      </c>
      <c r="F775" s="168" t="str">
        <f t="shared" si="14"/>
        <v>-</v>
      </c>
    </row>
    <row r="776" spans="1:6" customFormat="1" ht="12.75" customHeight="1" x14ac:dyDescent="0.2">
      <c r="A776" s="167" t="s">
        <v>1549</v>
      </c>
      <c r="B776" s="173" t="s">
        <v>1550</v>
      </c>
      <c r="C776" s="44" t="s">
        <v>1549</v>
      </c>
      <c r="D776" s="257">
        <v>0</v>
      </c>
      <c r="E776" s="257">
        <v>0</v>
      </c>
      <c r="F776" s="168" t="str">
        <f t="shared" si="14"/>
        <v>-</v>
      </c>
    </row>
    <row r="777" spans="1:6" customFormat="1" ht="12.75" customHeight="1" x14ac:dyDescent="0.2">
      <c r="A777" s="167" t="s">
        <v>1551</v>
      </c>
      <c r="B777" s="173" t="s">
        <v>1552</v>
      </c>
      <c r="C777" s="44" t="s">
        <v>1551</v>
      </c>
      <c r="D777" s="257">
        <v>0</v>
      </c>
      <c r="E777" s="257">
        <v>0</v>
      </c>
      <c r="F777" s="168" t="str">
        <f t="shared" ref="F777:F840" si="15">IF(D777&lt;&gt;0,IF(E777/D777&gt;=100,"&gt;&gt;100",E777/D777*100),"-")</f>
        <v>-</v>
      </c>
    </row>
    <row r="778" spans="1:6" customFormat="1" ht="12.75" customHeight="1" x14ac:dyDescent="0.2">
      <c r="A778" s="167" t="s">
        <v>1553</v>
      </c>
      <c r="B778" s="173" t="s">
        <v>1554</v>
      </c>
      <c r="C778" s="44" t="s">
        <v>1553</v>
      </c>
      <c r="D778" s="257">
        <v>0</v>
      </c>
      <c r="E778" s="257">
        <v>0</v>
      </c>
      <c r="F778" s="168" t="str">
        <f t="shared" si="15"/>
        <v>-</v>
      </c>
    </row>
    <row r="779" spans="1:6" customFormat="1" ht="24" customHeight="1" x14ac:dyDescent="0.2">
      <c r="A779" s="167" t="s">
        <v>1555</v>
      </c>
      <c r="B779" s="173" t="s">
        <v>1556</v>
      </c>
      <c r="C779" s="44" t="s">
        <v>1555</v>
      </c>
      <c r="D779" s="257">
        <v>0</v>
      </c>
      <c r="E779" s="257">
        <v>0</v>
      </c>
      <c r="F779" s="168" t="str">
        <f t="shared" si="15"/>
        <v>-</v>
      </c>
    </row>
    <row r="780" spans="1:6" customFormat="1" ht="24" customHeight="1" x14ac:dyDescent="0.2">
      <c r="A780" s="167" t="s">
        <v>1557</v>
      </c>
      <c r="B780" s="173" t="s">
        <v>1558</v>
      </c>
      <c r="C780" s="44" t="s">
        <v>1557</v>
      </c>
      <c r="D780" s="257">
        <v>0</v>
      </c>
      <c r="E780" s="257">
        <v>0</v>
      </c>
      <c r="F780" s="168" t="str">
        <f t="shared" si="15"/>
        <v>-</v>
      </c>
    </row>
    <row r="781" spans="1:6" customFormat="1" ht="12.75" customHeight="1" x14ac:dyDescent="0.2">
      <c r="A781" s="167" t="s">
        <v>1559</v>
      </c>
      <c r="B781" s="173" t="s">
        <v>1560</v>
      </c>
      <c r="C781" s="44" t="s">
        <v>1559</v>
      </c>
      <c r="D781" s="257">
        <v>0</v>
      </c>
      <c r="E781" s="257">
        <v>0</v>
      </c>
      <c r="F781" s="168" t="str">
        <f t="shared" si="15"/>
        <v>-</v>
      </c>
    </row>
    <row r="782" spans="1:6" customFormat="1" ht="24" customHeight="1" x14ac:dyDescent="0.2">
      <c r="A782" s="167" t="s">
        <v>1561</v>
      </c>
      <c r="B782" s="173" t="s">
        <v>1562</v>
      </c>
      <c r="C782" s="44" t="s">
        <v>1561</v>
      </c>
      <c r="D782" s="257">
        <v>0</v>
      </c>
      <c r="E782" s="257">
        <v>0</v>
      </c>
      <c r="F782" s="168" t="str">
        <f t="shared" si="15"/>
        <v>-</v>
      </c>
    </row>
    <row r="783" spans="1:6" customFormat="1" ht="12.75" customHeight="1" x14ac:dyDescent="0.2">
      <c r="A783" s="167" t="s">
        <v>1563</v>
      </c>
      <c r="B783" s="173" t="s">
        <v>1564</v>
      </c>
      <c r="C783" s="44" t="s">
        <v>1563</v>
      </c>
      <c r="D783" s="257">
        <v>0</v>
      </c>
      <c r="E783" s="257">
        <v>0</v>
      </c>
      <c r="F783" s="168" t="str">
        <f t="shared" si="15"/>
        <v>-</v>
      </c>
    </row>
    <row r="784" spans="1:6" customFormat="1" ht="12.75" customHeight="1" x14ac:dyDescent="0.2">
      <c r="A784" s="167" t="s">
        <v>1565</v>
      </c>
      <c r="B784" s="173" t="s">
        <v>1566</v>
      </c>
      <c r="C784" s="44" t="s">
        <v>1565</v>
      </c>
      <c r="D784" s="257">
        <v>0</v>
      </c>
      <c r="E784" s="257">
        <v>0</v>
      </c>
      <c r="F784" s="168" t="str">
        <f t="shared" si="15"/>
        <v>-</v>
      </c>
    </row>
    <row r="785" spans="1:6" customFormat="1" ht="24" customHeight="1" x14ac:dyDescent="0.2">
      <c r="A785" s="167" t="s">
        <v>1567</v>
      </c>
      <c r="B785" s="173" t="s">
        <v>1568</v>
      </c>
      <c r="C785" s="44" t="s">
        <v>1567</v>
      </c>
      <c r="D785" s="257">
        <v>0</v>
      </c>
      <c r="E785" s="257">
        <v>0</v>
      </c>
      <c r="F785" s="168" t="str">
        <f t="shared" si="15"/>
        <v>-</v>
      </c>
    </row>
    <row r="786" spans="1:6" customFormat="1" ht="24" customHeight="1" x14ac:dyDescent="0.2">
      <c r="A786" s="167" t="s">
        <v>1569</v>
      </c>
      <c r="B786" s="173" t="s">
        <v>1570</v>
      </c>
      <c r="C786" s="44" t="s">
        <v>1569</v>
      </c>
      <c r="D786" s="257">
        <v>0</v>
      </c>
      <c r="E786" s="257">
        <v>0</v>
      </c>
      <c r="F786" s="168" t="str">
        <f t="shared" si="15"/>
        <v>-</v>
      </c>
    </row>
    <row r="787" spans="1:6" customFormat="1" ht="24" customHeight="1" x14ac:dyDescent="0.2">
      <c r="A787" s="167" t="s">
        <v>1571</v>
      </c>
      <c r="B787" s="173" t="s">
        <v>1572</v>
      </c>
      <c r="C787" s="44" t="s">
        <v>1571</v>
      </c>
      <c r="D787" s="257">
        <v>0</v>
      </c>
      <c r="E787" s="257">
        <v>0</v>
      </c>
      <c r="F787" s="168" t="str">
        <f t="shared" si="15"/>
        <v>-</v>
      </c>
    </row>
    <row r="788" spans="1:6" customFormat="1" ht="24" customHeight="1" x14ac:dyDescent="0.2">
      <c r="A788" s="167" t="s">
        <v>1573</v>
      </c>
      <c r="B788" s="173" t="s">
        <v>1574</v>
      </c>
      <c r="C788" s="44" t="s">
        <v>1573</v>
      </c>
      <c r="D788" s="257">
        <v>0</v>
      </c>
      <c r="E788" s="257">
        <v>0</v>
      </c>
      <c r="F788" s="168" t="str">
        <f t="shared" si="15"/>
        <v>-</v>
      </c>
    </row>
    <row r="789" spans="1:6" customFormat="1" ht="24" customHeight="1" x14ac:dyDescent="0.2">
      <c r="A789" s="167" t="s">
        <v>1575</v>
      </c>
      <c r="B789" s="173" t="s">
        <v>1576</v>
      </c>
      <c r="C789" s="44" t="s">
        <v>1575</v>
      </c>
      <c r="D789" s="257">
        <v>0</v>
      </c>
      <c r="E789" s="257">
        <v>0</v>
      </c>
      <c r="F789" s="168" t="str">
        <f t="shared" si="15"/>
        <v>-</v>
      </c>
    </row>
    <row r="790" spans="1:6" customFormat="1" ht="24" customHeight="1" x14ac:dyDescent="0.2">
      <c r="A790" s="167" t="s">
        <v>1577</v>
      </c>
      <c r="B790" s="128" t="s">
        <v>1578</v>
      </c>
      <c r="C790" s="44" t="s">
        <v>1577</v>
      </c>
      <c r="D790" s="257">
        <v>0</v>
      </c>
      <c r="E790" s="257">
        <v>0</v>
      </c>
      <c r="F790" s="168" t="str">
        <f t="shared" si="15"/>
        <v>-</v>
      </c>
    </row>
    <row r="791" spans="1:6" customFormat="1" ht="24" customHeight="1" x14ac:dyDescent="0.2">
      <c r="A791" s="167" t="s">
        <v>1579</v>
      </c>
      <c r="B791" s="128" t="s">
        <v>1580</v>
      </c>
      <c r="C791" s="44" t="s">
        <v>1579</v>
      </c>
      <c r="D791" s="257">
        <v>0</v>
      </c>
      <c r="E791" s="257">
        <v>0</v>
      </c>
      <c r="F791" s="168" t="str">
        <f t="shared" si="15"/>
        <v>-</v>
      </c>
    </row>
    <row r="792" spans="1:6" customFormat="1" ht="24" customHeight="1" x14ac:dyDescent="0.2">
      <c r="A792" s="167" t="s">
        <v>1581</v>
      </c>
      <c r="B792" s="128" t="s">
        <v>1582</v>
      </c>
      <c r="C792" s="44" t="s">
        <v>1581</v>
      </c>
      <c r="D792" s="257">
        <v>0</v>
      </c>
      <c r="E792" s="257">
        <v>0</v>
      </c>
      <c r="F792" s="168" t="str">
        <f t="shared" si="15"/>
        <v>-</v>
      </c>
    </row>
    <row r="793" spans="1:6" customFormat="1" ht="24" customHeight="1" x14ac:dyDescent="0.2">
      <c r="A793" s="167" t="s">
        <v>1583</v>
      </c>
      <c r="B793" s="128" t="s">
        <v>1584</v>
      </c>
      <c r="C793" s="44" t="s">
        <v>1583</v>
      </c>
      <c r="D793" s="257">
        <v>0</v>
      </c>
      <c r="E793" s="257">
        <v>0</v>
      </c>
      <c r="F793" s="168" t="str">
        <f t="shared" si="15"/>
        <v>-</v>
      </c>
    </row>
    <row r="794" spans="1:6" customFormat="1" ht="12.75" customHeight="1" x14ac:dyDescent="0.2">
      <c r="A794" s="167" t="s">
        <v>1585</v>
      </c>
      <c r="B794" s="128" t="s">
        <v>1586</v>
      </c>
      <c r="C794" s="44" t="s">
        <v>1585</v>
      </c>
      <c r="D794" s="257">
        <v>0</v>
      </c>
      <c r="E794" s="257">
        <v>0</v>
      </c>
      <c r="F794" s="168" t="str">
        <f t="shared" si="15"/>
        <v>-</v>
      </c>
    </row>
    <row r="795" spans="1:6" customFormat="1" ht="12.75" customHeight="1" x14ac:dyDescent="0.2">
      <c r="A795" s="167" t="s">
        <v>1587</v>
      </c>
      <c r="B795" s="128" t="s">
        <v>1588</v>
      </c>
      <c r="C795" s="44" t="s">
        <v>1587</v>
      </c>
      <c r="D795" s="257">
        <v>0</v>
      </c>
      <c r="E795" s="257">
        <v>0</v>
      </c>
      <c r="F795" s="168" t="str">
        <f t="shared" si="15"/>
        <v>-</v>
      </c>
    </row>
    <row r="796" spans="1:6" customFormat="1" ht="12.75" customHeight="1" x14ac:dyDescent="0.2">
      <c r="A796" s="167" t="s">
        <v>1589</v>
      </c>
      <c r="B796" s="128" t="s">
        <v>1590</v>
      </c>
      <c r="C796" s="44" t="s">
        <v>1589</v>
      </c>
      <c r="D796" s="257">
        <v>0</v>
      </c>
      <c r="E796" s="257">
        <v>0</v>
      </c>
      <c r="F796" s="168" t="str">
        <f t="shared" si="15"/>
        <v>-</v>
      </c>
    </row>
    <row r="797" spans="1:6" customFormat="1" ht="24" customHeight="1" x14ac:dyDescent="0.2">
      <c r="A797" s="167" t="s">
        <v>1591</v>
      </c>
      <c r="B797" s="128" t="s">
        <v>1592</v>
      </c>
      <c r="C797" s="44" t="s">
        <v>1591</v>
      </c>
      <c r="D797" s="257">
        <v>0</v>
      </c>
      <c r="E797" s="257">
        <v>0</v>
      </c>
      <c r="F797" s="168" t="str">
        <f t="shared" si="15"/>
        <v>-</v>
      </c>
    </row>
    <row r="798" spans="1:6" customFormat="1" ht="24" customHeight="1" x14ac:dyDescent="0.2">
      <c r="A798" s="167" t="s">
        <v>1593</v>
      </c>
      <c r="B798" s="128" t="s">
        <v>1594</v>
      </c>
      <c r="C798" s="44" t="s">
        <v>1593</v>
      </c>
      <c r="D798" s="257">
        <v>0</v>
      </c>
      <c r="E798" s="257">
        <v>0</v>
      </c>
      <c r="F798" s="168" t="str">
        <f t="shared" si="15"/>
        <v>-</v>
      </c>
    </row>
    <row r="799" spans="1:6" customFormat="1" ht="24" customHeight="1" x14ac:dyDescent="0.2">
      <c r="A799" s="167" t="s">
        <v>1595</v>
      </c>
      <c r="B799" s="128" t="s">
        <v>1596</v>
      </c>
      <c r="C799" s="44" t="s">
        <v>1595</v>
      </c>
      <c r="D799" s="257">
        <v>0</v>
      </c>
      <c r="E799" s="257">
        <v>0</v>
      </c>
      <c r="F799" s="168" t="str">
        <f t="shared" si="15"/>
        <v>-</v>
      </c>
    </row>
    <row r="800" spans="1:6" customFormat="1" ht="24" customHeight="1" x14ac:dyDescent="0.2">
      <c r="A800" s="167" t="s">
        <v>1597</v>
      </c>
      <c r="B800" s="128" t="s">
        <v>1598</v>
      </c>
      <c r="C800" s="44" t="s">
        <v>1597</v>
      </c>
      <c r="D800" s="257">
        <v>0</v>
      </c>
      <c r="E800" s="257">
        <v>0</v>
      </c>
      <c r="F800" s="168" t="str">
        <f t="shared" si="15"/>
        <v>-</v>
      </c>
    </row>
    <row r="801" spans="1:6" customFormat="1" ht="24" customHeight="1" x14ac:dyDescent="0.2">
      <c r="A801" s="167" t="s">
        <v>1599</v>
      </c>
      <c r="B801" s="128" t="s">
        <v>1600</v>
      </c>
      <c r="C801" s="44" t="s">
        <v>1599</v>
      </c>
      <c r="D801" s="257">
        <v>0</v>
      </c>
      <c r="E801" s="257">
        <v>0</v>
      </c>
      <c r="F801" s="168" t="str">
        <f t="shared" si="15"/>
        <v>-</v>
      </c>
    </row>
    <row r="802" spans="1:6" customFormat="1" ht="24" customHeight="1" x14ac:dyDescent="0.2">
      <c r="A802" s="167" t="s">
        <v>1601</v>
      </c>
      <c r="B802" s="128" t="s">
        <v>1602</v>
      </c>
      <c r="C802" s="44" t="s">
        <v>1601</v>
      </c>
      <c r="D802" s="257">
        <v>0</v>
      </c>
      <c r="E802" s="257">
        <v>0</v>
      </c>
      <c r="F802" s="168" t="str">
        <f t="shared" si="15"/>
        <v>-</v>
      </c>
    </row>
    <row r="803" spans="1:6" customFormat="1" ht="24" customHeight="1" x14ac:dyDescent="0.2">
      <c r="A803" s="167" t="s">
        <v>1603</v>
      </c>
      <c r="B803" s="128" t="s">
        <v>1604</v>
      </c>
      <c r="C803" s="44" t="s">
        <v>1603</v>
      </c>
      <c r="D803" s="257">
        <v>0</v>
      </c>
      <c r="E803" s="257">
        <v>0</v>
      </c>
      <c r="F803" s="168" t="str">
        <f t="shared" si="15"/>
        <v>-</v>
      </c>
    </row>
    <row r="804" spans="1:6" customFormat="1" ht="12.75" customHeight="1" x14ac:dyDescent="0.2">
      <c r="A804" s="167" t="s">
        <v>1605</v>
      </c>
      <c r="B804" s="128" t="s">
        <v>1606</v>
      </c>
      <c r="C804" s="44" t="s">
        <v>1605</v>
      </c>
      <c r="D804" s="257">
        <v>0</v>
      </c>
      <c r="E804" s="257">
        <v>0</v>
      </c>
      <c r="F804" s="168" t="str">
        <f t="shared" si="15"/>
        <v>-</v>
      </c>
    </row>
    <row r="805" spans="1:6" customFormat="1" ht="12.75" customHeight="1" x14ac:dyDescent="0.2">
      <c r="A805" s="167" t="s">
        <v>1607</v>
      </c>
      <c r="B805" s="128" t="s">
        <v>1608</v>
      </c>
      <c r="C805" s="44" t="s">
        <v>1607</v>
      </c>
      <c r="D805" s="257">
        <v>0</v>
      </c>
      <c r="E805" s="257">
        <v>0</v>
      </c>
      <c r="F805" s="168" t="str">
        <f t="shared" si="15"/>
        <v>-</v>
      </c>
    </row>
    <row r="806" spans="1:6" customFormat="1" ht="24" customHeight="1" x14ac:dyDescent="0.2">
      <c r="A806" s="167" t="s">
        <v>1609</v>
      </c>
      <c r="B806" s="128" t="s">
        <v>1610</v>
      </c>
      <c r="C806" s="44" t="s">
        <v>1609</v>
      </c>
      <c r="D806" s="257">
        <v>0</v>
      </c>
      <c r="E806" s="257">
        <v>0</v>
      </c>
      <c r="F806" s="168" t="str">
        <f t="shared" si="15"/>
        <v>-</v>
      </c>
    </row>
    <row r="807" spans="1:6" customFormat="1" ht="24" customHeight="1" x14ac:dyDescent="0.2">
      <c r="A807" s="167" t="s">
        <v>1611</v>
      </c>
      <c r="B807" s="128" t="s">
        <v>1612</v>
      </c>
      <c r="C807" s="44" t="s">
        <v>1611</v>
      </c>
      <c r="D807" s="257">
        <v>0</v>
      </c>
      <c r="E807" s="257">
        <v>0</v>
      </c>
      <c r="F807" s="168" t="str">
        <f t="shared" si="15"/>
        <v>-</v>
      </c>
    </row>
    <row r="808" spans="1:6" customFormat="1" ht="12.75" customHeight="1" x14ac:dyDescent="0.2">
      <c r="A808" s="167" t="s">
        <v>1613</v>
      </c>
      <c r="B808" s="128" t="s">
        <v>1614</v>
      </c>
      <c r="C808" s="44" t="s">
        <v>1613</v>
      </c>
      <c r="D808" s="257">
        <v>0</v>
      </c>
      <c r="E808" s="257">
        <v>0</v>
      </c>
      <c r="F808" s="168" t="str">
        <f t="shared" si="15"/>
        <v>-</v>
      </c>
    </row>
    <row r="809" spans="1:6" customFormat="1" ht="12.75" customHeight="1" x14ac:dyDescent="0.2">
      <c r="A809" s="167" t="s">
        <v>1615</v>
      </c>
      <c r="B809" s="128" t="s">
        <v>1616</v>
      </c>
      <c r="C809" s="44" t="s">
        <v>1615</v>
      </c>
      <c r="D809" s="257">
        <v>0</v>
      </c>
      <c r="E809" s="257">
        <v>0</v>
      </c>
      <c r="F809" s="168" t="str">
        <f t="shared" si="15"/>
        <v>-</v>
      </c>
    </row>
    <row r="810" spans="1:6" customFormat="1" ht="12.75" customHeight="1" x14ac:dyDescent="0.2">
      <c r="A810" s="167" t="s">
        <v>1617</v>
      </c>
      <c r="B810" s="128" t="s">
        <v>1618</v>
      </c>
      <c r="C810" s="44" t="s">
        <v>1617</v>
      </c>
      <c r="D810" s="257">
        <v>0</v>
      </c>
      <c r="E810" s="257">
        <v>0</v>
      </c>
      <c r="F810" s="168" t="str">
        <f t="shared" si="15"/>
        <v>-</v>
      </c>
    </row>
    <row r="811" spans="1:6" customFormat="1" ht="12.75" customHeight="1" x14ac:dyDescent="0.2">
      <c r="A811" s="167" t="s">
        <v>1619</v>
      </c>
      <c r="B811" s="128" t="s">
        <v>1620</v>
      </c>
      <c r="C811" s="44" t="s">
        <v>1619</v>
      </c>
      <c r="D811" s="257">
        <v>0</v>
      </c>
      <c r="E811" s="257">
        <v>0</v>
      </c>
      <c r="F811" s="168" t="str">
        <f t="shared" si="15"/>
        <v>-</v>
      </c>
    </row>
    <row r="812" spans="1:6" customFormat="1" ht="12.75" customHeight="1" x14ac:dyDescent="0.2">
      <c r="A812" s="167" t="s">
        <v>1621</v>
      </c>
      <c r="B812" s="128" t="s">
        <v>1622</v>
      </c>
      <c r="C812" s="44" t="s">
        <v>1621</v>
      </c>
      <c r="D812" s="257">
        <v>0</v>
      </c>
      <c r="E812" s="257">
        <v>0</v>
      </c>
      <c r="F812" s="168" t="str">
        <f t="shared" si="15"/>
        <v>-</v>
      </c>
    </row>
    <row r="813" spans="1:6" customFormat="1" ht="12.75" customHeight="1" x14ac:dyDescent="0.2">
      <c r="A813" s="167" t="s">
        <v>1623</v>
      </c>
      <c r="B813" s="128" t="s">
        <v>1624</v>
      </c>
      <c r="C813" s="44" t="s">
        <v>1623</v>
      </c>
      <c r="D813" s="257">
        <v>0</v>
      </c>
      <c r="E813" s="257">
        <v>0</v>
      </c>
      <c r="F813" s="168" t="str">
        <f t="shared" si="15"/>
        <v>-</v>
      </c>
    </row>
    <row r="814" spans="1:6" customFormat="1" ht="12.75" customHeight="1" x14ac:dyDescent="0.2">
      <c r="A814" s="167" t="s">
        <v>1625</v>
      </c>
      <c r="B814" s="128" t="s">
        <v>1626</v>
      </c>
      <c r="C814" s="44" t="s">
        <v>1625</v>
      </c>
      <c r="D814" s="257">
        <v>0</v>
      </c>
      <c r="E814" s="257">
        <v>0</v>
      </c>
      <c r="F814" s="168" t="str">
        <f t="shared" si="15"/>
        <v>-</v>
      </c>
    </row>
    <row r="815" spans="1:6" customFormat="1" ht="12.75" customHeight="1" x14ac:dyDescent="0.2">
      <c r="A815" s="167" t="s">
        <v>1627</v>
      </c>
      <c r="B815" s="128" t="s">
        <v>1628</v>
      </c>
      <c r="C815" s="44" t="s">
        <v>1627</v>
      </c>
      <c r="D815" s="257">
        <v>0</v>
      </c>
      <c r="E815" s="257">
        <v>0</v>
      </c>
      <c r="F815" s="168" t="str">
        <f t="shared" si="15"/>
        <v>-</v>
      </c>
    </row>
    <row r="816" spans="1:6" customFormat="1" ht="12.75" customHeight="1" x14ac:dyDescent="0.2">
      <c r="A816" s="167" t="s">
        <v>1629</v>
      </c>
      <c r="B816" s="128" t="s">
        <v>1630</v>
      </c>
      <c r="C816" s="44" t="s">
        <v>1629</v>
      </c>
      <c r="D816" s="257">
        <v>0</v>
      </c>
      <c r="E816" s="257">
        <v>0</v>
      </c>
      <c r="F816" s="168" t="str">
        <f t="shared" si="15"/>
        <v>-</v>
      </c>
    </row>
    <row r="817" spans="1:6" customFormat="1" ht="12.75" customHeight="1" x14ac:dyDescent="0.2">
      <c r="A817" s="167" t="s">
        <v>1631</v>
      </c>
      <c r="B817" s="128" t="s">
        <v>1632</v>
      </c>
      <c r="C817" s="44" t="s">
        <v>1631</v>
      </c>
      <c r="D817" s="257">
        <v>0</v>
      </c>
      <c r="E817" s="257">
        <v>0</v>
      </c>
      <c r="F817" s="168" t="str">
        <f t="shared" si="15"/>
        <v>-</v>
      </c>
    </row>
    <row r="818" spans="1:6" customFormat="1" ht="12.75" customHeight="1" x14ac:dyDescent="0.2">
      <c r="A818" s="167" t="s">
        <v>1633</v>
      </c>
      <c r="B818" s="128" t="s">
        <v>1634</v>
      </c>
      <c r="C818" s="44" t="s">
        <v>1633</v>
      </c>
      <c r="D818" s="257">
        <v>0</v>
      </c>
      <c r="E818" s="257">
        <v>0</v>
      </c>
      <c r="F818" s="168" t="str">
        <f t="shared" si="15"/>
        <v>-</v>
      </c>
    </row>
    <row r="819" spans="1:6" customFormat="1" ht="12.75" customHeight="1" x14ac:dyDescent="0.2">
      <c r="A819" s="167" t="s">
        <v>1635</v>
      </c>
      <c r="B819" s="128" t="s">
        <v>1636</v>
      </c>
      <c r="C819" s="44" t="s">
        <v>1635</v>
      </c>
      <c r="D819" s="257">
        <v>0</v>
      </c>
      <c r="E819" s="257">
        <v>0</v>
      </c>
      <c r="F819" s="168" t="str">
        <f t="shared" si="15"/>
        <v>-</v>
      </c>
    </row>
    <row r="820" spans="1:6" customFormat="1" ht="24" customHeight="1" x14ac:dyDescent="0.2">
      <c r="A820" s="167" t="s">
        <v>1637</v>
      </c>
      <c r="B820" s="173" t="s">
        <v>1638</v>
      </c>
      <c r="C820" s="44" t="s">
        <v>1637</v>
      </c>
      <c r="D820" s="257">
        <v>0</v>
      </c>
      <c r="E820" s="257">
        <v>0</v>
      </c>
      <c r="F820" s="168" t="str">
        <f t="shared" si="15"/>
        <v>-</v>
      </c>
    </row>
    <row r="821" spans="1:6" customFormat="1" ht="12.75" customHeight="1" x14ac:dyDescent="0.2">
      <c r="A821" s="167" t="s">
        <v>1639</v>
      </c>
      <c r="B821" s="128" t="s">
        <v>1640</v>
      </c>
      <c r="C821" s="44" t="s">
        <v>1639</v>
      </c>
      <c r="D821" s="257">
        <v>0</v>
      </c>
      <c r="E821" s="257">
        <v>0</v>
      </c>
      <c r="F821" s="168" t="str">
        <f t="shared" si="15"/>
        <v>-</v>
      </c>
    </row>
    <row r="822" spans="1:6" customFormat="1" ht="12.75" customHeight="1" x14ac:dyDescent="0.2">
      <c r="A822" s="167" t="s">
        <v>1641</v>
      </c>
      <c r="B822" s="128" t="s">
        <v>1642</v>
      </c>
      <c r="C822" s="44" t="s">
        <v>1641</v>
      </c>
      <c r="D822" s="257">
        <v>0</v>
      </c>
      <c r="E822" s="257">
        <v>0</v>
      </c>
      <c r="F822" s="168" t="str">
        <f t="shared" si="15"/>
        <v>-</v>
      </c>
    </row>
    <row r="823" spans="1:6" customFormat="1" ht="12.75" customHeight="1" x14ac:dyDescent="0.2">
      <c r="A823" s="167" t="s">
        <v>1643</v>
      </c>
      <c r="B823" s="128" t="s">
        <v>1644</v>
      </c>
      <c r="C823" s="44" t="s">
        <v>1643</v>
      </c>
      <c r="D823" s="257">
        <v>0</v>
      </c>
      <c r="E823" s="257">
        <v>0</v>
      </c>
      <c r="F823" s="168" t="str">
        <f t="shared" si="15"/>
        <v>-</v>
      </c>
    </row>
    <row r="824" spans="1:6" customFormat="1" ht="12.75" customHeight="1" x14ac:dyDescent="0.2">
      <c r="A824" s="167" t="s">
        <v>1645</v>
      </c>
      <c r="B824" s="128" t="s">
        <v>1646</v>
      </c>
      <c r="C824" s="44" t="s">
        <v>1645</v>
      </c>
      <c r="D824" s="257">
        <v>0</v>
      </c>
      <c r="E824" s="257">
        <v>0</v>
      </c>
      <c r="F824" s="168" t="str">
        <f t="shared" si="15"/>
        <v>-</v>
      </c>
    </row>
    <row r="825" spans="1:6" customFormat="1" ht="12.75" customHeight="1" x14ac:dyDescent="0.2">
      <c r="A825" s="167" t="s">
        <v>1647</v>
      </c>
      <c r="B825" s="128" t="s">
        <v>1624</v>
      </c>
      <c r="C825" s="44" t="s">
        <v>1647</v>
      </c>
      <c r="D825" s="257">
        <v>0</v>
      </c>
      <c r="E825" s="257">
        <v>0</v>
      </c>
      <c r="F825" s="168" t="str">
        <f t="shared" si="15"/>
        <v>-</v>
      </c>
    </row>
    <row r="826" spans="1:6" customFormat="1" ht="12.75" customHeight="1" x14ac:dyDescent="0.2">
      <c r="A826" s="167" t="s">
        <v>1648</v>
      </c>
      <c r="B826" s="128" t="s">
        <v>1649</v>
      </c>
      <c r="C826" s="44" t="s">
        <v>1648</v>
      </c>
      <c r="D826" s="257">
        <v>0</v>
      </c>
      <c r="E826" s="257">
        <v>0</v>
      </c>
      <c r="F826" s="168" t="str">
        <f t="shared" si="15"/>
        <v>-</v>
      </c>
    </row>
    <row r="827" spans="1:6" customFormat="1" ht="12.75" customHeight="1" x14ac:dyDescent="0.2">
      <c r="A827" s="167" t="s">
        <v>1650</v>
      </c>
      <c r="B827" s="128" t="s">
        <v>1651</v>
      </c>
      <c r="C827" s="44" t="s">
        <v>1650</v>
      </c>
      <c r="D827" s="257">
        <v>0</v>
      </c>
      <c r="E827" s="257">
        <v>0</v>
      </c>
      <c r="F827" s="168" t="str">
        <f t="shared" si="15"/>
        <v>-</v>
      </c>
    </row>
    <row r="828" spans="1:6" customFormat="1" ht="12.75" customHeight="1" x14ac:dyDescent="0.2">
      <c r="A828" s="167" t="s">
        <v>1652</v>
      </c>
      <c r="B828" s="128" t="s">
        <v>1653</v>
      </c>
      <c r="C828" s="44" t="s">
        <v>1652</v>
      </c>
      <c r="D828" s="257">
        <v>0</v>
      </c>
      <c r="E828" s="257">
        <v>0</v>
      </c>
      <c r="F828" s="168" t="str">
        <f t="shared" si="15"/>
        <v>-</v>
      </c>
    </row>
    <row r="829" spans="1:6" customFormat="1" ht="12.75" customHeight="1" x14ac:dyDescent="0.2">
      <c r="A829" s="167" t="s">
        <v>1654</v>
      </c>
      <c r="B829" s="128" t="s">
        <v>1655</v>
      </c>
      <c r="C829" s="44" t="s">
        <v>1654</v>
      </c>
      <c r="D829" s="257">
        <v>0</v>
      </c>
      <c r="E829" s="257">
        <v>0</v>
      </c>
      <c r="F829" s="168" t="str">
        <f t="shared" si="15"/>
        <v>-</v>
      </c>
    </row>
    <row r="830" spans="1:6" customFormat="1" ht="12.75" customHeight="1" x14ac:dyDescent="0.2">
      <c r="A830" s="167" t="s">
        <v>1656</v>
      </c>
      <c r="B830" s="128" t="s">
        <v>1657</v>
      </c>
      <c r="C830" s="44" t="s">
        <v>1656</v>
      </c>
      <c r="D830" s="257">
        <v>0</v>
      </c>
      <c r="E830" s="257">
        <v>0</v>
      </c>
      <c r="F830" s="168" t="str">
        <f t="shared" si="15"/>
        <v>-</v>
      </c>
    </row>
    <row r="831" spans="1:6" customFormat="1" ht="12.75" customHeight="1" x14ac:dyDescent="0.2">
      <c r="A831" s="167" t="s">
        <v>1658</v>
      </c>
      <c r="B831" s="128" t="s">
        <v>1659</v>
      </c>
      <c r="C831" s="44" t="s">
        <v>1658</v>
      </c>
      <c r="D831" s="257">
        <v>0</v>
      </c>
      <c r="E831" s="257">
        <v>0</v>
      </c>
      <c r="F831" s="168" t="str">
        <f t="shared" si="15"/>
        <v>-</v>
      </c>
    </row>
    <row r="832" spans="1:6" customFormat="1" ht="12.75" customHeight="1" x14ac:dyDescent="0.2">
      <c r="A832" s="167" t="s">
        <v>1660</v>
      </c>
      <c r="B832" s="128" t="s">
        <v>1661</v>
      </c>
      <c r="C832" s="44" t="s">
        <v>1660</v>
      </c>
      <c r="D832" s="257">
        <v>0</v>
      </c>
      <c r="E832" s="257">
        <v>0</v>
      </c>
      <c r="F832" s="168" t="str">
        <f t="shared" si="15"/>
        <v>-</v>
      </c>
    </row>
    <row r="833" spans="1:6" customFormat="1" ht="12.75" customHeight="1" x14ac:dyDescent="0.2">
      <c r="A833" s="167" t="s">
        <v>1662</v>
      </c>
      <c r="B833" s="128" t="s">
        <v>1663</v>
      </c>
      <c r="C833" s="44" t="s">
        <v>1662</v>
      </c>
      <c r="D833" s="257">
        <v>0</v>
      </c>
      <c r="E833" s="257">
        <v>0</v>
      </c>
      <c r="F833" s="168" t="str">
        <f t="shared" si="15"/>
        <v>-</v>
      </c>
    </row>
    <row r="834" spans="1:6" customFormat="1" ht="12.75" customHeight="1" x14ac:dyDescent="0.2">
      <c r="A834" s="167" t="s">
        <v>1664</v>
      </c>
      <c r="B834" s="128" t="s">
        <v>1665</v>
      </c>
      <c r="C834" s="44" t="s">
        <v>1664</v>
      </c>
      <c r="D834" s="257">
        <v>0</v>
      </c>
      <c r="E834" s="257">
        <v>0</v>
      </c>
      <c r="F834" s="168" t="str">
        <f t="shared" si="15"/>
        <v>-</v>
      </c>
    </row>
    <row r="835" spans="1:6" customFormat="1" ht="12.75" customHeight="1" x14ac:dyDescent="0.2">
      <c r="A835" s="167" t="s">
        <v>1666</v>
      </c>
      <c r="B835" s="128" t="s">
        <v>1667</v>
      </c>
      <c r="C835" s="44" t="s">
        <v>1666</v>
      </c>
      <c r="D835" s="257">
        <v>0</v>
      </c>
      <c r="E835" s="257">
        <v>0</v>
      </c>
      <c r="F835" s="168" t="str">
        <f t="shared" si="15"/>
        <v>-</v>
      </c>
    </row>
    <row r="836" spans="1:6" customFormat="1" ht="12.75" customHeight="1" x14ac:dyDescent="0.2">
      <c r="A836" s="167" t="s">
        <v>1668</v>
      </c>
      <c r="B836" s="128" t="s">
        <v>1669</v>
      </c>
      <c r="C836" s="44" t="s">
        <v>1668</v>
      </c>
      <c r="D836" s="257">
        <v>0</v>
      </c>
      <c r="E836" s="257">
        <v>0</v>
      </c>
      <c r="F836" s="168" t="str">
        <f t="shared" si="15"/>
        <v>-</v>
      </c>
    </row>
    <row r="837" spans="1:6" customFormat="1" ht="12.75" customHeight="1" x14ac:dyDescent="0.2">
      <c r="A837" s="167" t="s">
        <v>1670</v>
      </c>
      <c r="B837" s="128" t="s">
        <v>1671</v>
      </c>
      <c r="C837" s="44" t="s">
        <v>1670</v>
      </c>
      <c r="D837" s="257">
        <v>0</v>
      </c>
      <c r="E837" s="257">
        <v>0</v>
      </c>
      <c r="F837" s="168" t="str">
        <f t="shared" si="15"/>
        <v>-</v>
      </c>
    </row>
    <row r="838" spans="1:6" customFormat="1" ht="12.75" customHeight="1" x14ac:dyDescent="0.2">
      <c r="A838" s="167" t="s">
        <v>1672</v>
      </c>
      <c r="B838" s="128" t="s">
        <v>1673</v>
      </c>
      <c r="C838" s="44" t="s">
        <v>1672</v>
      </c>
      <c r="D838" s="257">
        <v>0</v>
      </c>
      <c r="E838" s="257">
        <v>0</v>
      </c>
      <c r="F838" s="168" t="str">
        <f t="shared" si="15"/>
        <v>-</v>
      </c>
    </row>
    <row r="839" spans="1:6" customFormat="1" ht="12.75" customHeight="1" x14ac:dyDescent="0.2">
      <c r="A839" s="167" t="s">
        <v>1674</v>
      </c>
      <c r="B839" s="128" t="s">
        <v>1675</v>
      </c>
      <c r="C839" s="44" t="s">
        <v>1674</v>
      </c>
      <c r="D839" s="257">
        <v>0</v>
      </c>
      <c r="E839" s="257">
        <v>0</v>
      </c>
      <c r="F839" s="168" t="str">
        <f t="shared" si="15"/>
        <v>-</v>
      </c>
    </row>
    <row r="840" spans="1:6" customFormat="1" ht="12.75" customHeight="1" x14ac:dyDescent="0.2">
      <c r="A840" s="167" t="s">
        <v>1676</v>
      </c>
      <c r="B840" s="128" t="s">
        <v>1677</v>
      </c>
      <c r="C840" s="44" t="s">
        <v>1676</v>
      </c>
      <c r="D840" s="257">
        <v>0</v>
      </c>
      <c r="E840" s="257">
        <v>0</v>
      </c>
      <c r="F840" s="168" t="str">
        <f t="shared" si="15"/>
        <v>-</v>
      </c>
    </row>
    <row r="841" spans="1:6" customFormat="1" ht="12.75" customHeight="1" x14ac:dyDescent="0.2">
      <c r="A841" s="167" t="s">
        <v>1678</v>
      </c>
      <c r="B841" s="128" t="s">
        <v>1679</v>
      </c>
      <c r="C841" s="44" t="s">
        <v>1678</v>
      </c>
      <c r="D841" s="257">
        <v>0</v>
      </c>
      <c r="E841" s="257">
        <v>0</v>
      </c>
      <c r="F841" s="168" t="str">
        <f t="shared" ref="F841:F904" si="16">IF(D841&lt;&gt;0,IF(E841/D841&gt;=100,"&gt;&gt;100",E841/D841*100),"-")</f>
        <v>-</v>
      </c>
    </row>
    <row r="842" spans="1:6" customFormat="1" ht="12.75" customHeight="1" x14ac:dyDescent="0.2">
      <c r="A842" s="167" t="s">
        <v>1680</v>
      </c>
      <c r="B842" s="128" t="s">
        <v>1681</v>
      </c>
      <c r="C842" s="44" t="s">
        <v>1680</v>
      </c>
      <c r="D842" s="257">
        <v>0</v>
      </c>
      <c r="E842" s="257">
        <v>0</v>
      </c>
      <c r="F842" s="168" t="str">
        <f t="shared" si="16"/>
        <v>-</v>
      </c>
    </row>
    <row r="843" spans="1:6" customFormat="1" ht="24" customHeight="1" x14ac:dyDescent="0.2">
      <c r="A843" s="167" t="s">
        <v>1682</v>
      </c>
      <c r="B843" s="128" t="s">
        <v>1683</v>
      </c>
      <c r="C843" s="44" t="s">
        <v>1682</v>
      </c>
      <c r="D843" s="257">
        <v>0</v>
      </c>
      <c r="E843" s="257">
        <v>0</v>
      </c>
      <c r="F843" s="168" t="str">
        <f t="shared" si="16"/>
        <v>-</v>
      </c>
    </row>
    <row r="844" spans="1:6" customFormat="1" ht="24" customHeight="1" x14ac:dyDescent="0.2">
      <c r="A844" s="167" t="s">
        <v>1684</v>
      </c>
      <c r="B844" s="128" t="s">
        <v>1685</v>
      </c>
      <c r="C844" s="44" t="s">
        <v>1684</v>
      </c>
      <c r="D844" s="257">
        <v>0</v>
      </c>
      <c r="E844" s="257">
        <v>0</v>
      </c>
      <c r="F844" s="168" t="str">
        <f t="shared" si="16"/>
        <v>-</v>
      </c>
    </row>
    <row r="845" spans="1:6" customFormat="1" ht="12.75" customHeight="1" x14ac:dyDescent="0.2">
      <c r="A845" s="167" t="s">
        <v>1686</v>
      </c>
      <c r="B845" s="128" t="s">
        <v>1687</v>
      </c>
      <c r="C845" s="44" t="s">
        <v>1686</v>
      </c>
      <c r="D845" s="257">
        <v>0</v>
      </c>
      <c r="E845" s="257">
        <v>0</v>
      </c>
      <c r="F845" s="168" t="str">
        <f t="shared" si="16"/>
        <v>-</v>
      </c>
    </row>
    <row r="846" spans="1:6" customFormat="1" ht="24" customHeight="1" x14ac:dyDescent="0.2">
      <c r="A846" s="167" t="s">
        <v>1688</v>
      </c>
      <c r="B846" s="128" t="s">
        <v>1689</v>
      </c>
      <c r="C846" s="44" t="s">
        <v>1688</v>
      </c>
      <c r="D846" s="257">
        <v>0</v>
      </c>
      <c r="E846" s="257">
        <v>0</v>
      </c>
      <c r="F846" s="168" t="str">
        <f t="shared" si="16"/>
        <v>-</v>
      </c>
    </row>
    <row r="847" spans="1:6" customFormat="1" ht="12.75" customHeight="1" x14ac:dyDescent="0.2">
      <c r="A847" s="167" t="s">
        <v>1690</v>
      </c>
      <c r="B847" s="128" t="s">
        <v>1691</v>
      </c>
      <c r="C847" s="44" t="s">
        <v>1690</v>
      </c>
      <c r="D847" s="257">
        <v>0</v>
      </c>
      <c r="E847" s="257">
        <v>0</v>
      </c>
      <c r="F847" s="168" t="str">
        <f t="shared" si="16"/>
        <v>-</v>
      </c>
    </row>
    <row r="848" spans="1:6" customFormat="1" ht="24" customHeight="1" x14ac:dyDescent="0.2">
      <c r="A848" s="167" t="s">
        <v>1692</v>
      </c>
      <c r="B848" s="128" t="s">
        <v>1693</v>
      </c>
      <c r="C848" s="44" t="s">
        <v>1692</v>
      </c>
      <c r="D848" s="257">
        <v>0</v>
      </c>
      <c r="E848" s="257">
        <v>0</v>
      </c>
      <c r="F848" s="168" t="str">
        <f t="shared" si="16"/>
        <v>-</v>
      </c>
    </row>
    <row r="849" spans="1:6" customFormat="1" ht="24" customHeight="1" x14ac:dyDescent="0.2">
      <c r="A849" s="167" t="s">
        <v>1694</v>
      </c>
      <c r="B849" s="128" t="s">
        <v>1695</v>
      </c>
      <c r="C849" s="44" t="s">
        <v>1694</v>
      </c>
      <c r="D849" s="257">
        <v>0</v>
      </c>
      <c r="E849" s="257">
        <v>0</v>
      </c>
      <c r="F849" s="168" t="str">
        <f t="shared" si="16"/>
        <v>-</v>
      </c>
    </row>
    <row r="850" spans="1:6" customFormat="1" ht="12.75" customHeight="1" x14ac:dyDescent="0.2">
      <c r="A850" s="167" t="s">
        <v>1696</v>
      </c>
      <c r="B850" s="128" t="s">
        <v>1697</v>
      </c>
      <c r="C850" s="44" t="s">
        <v>1696</v>
      </c>
      <c r="D850" s="257">
        <v>0</v>
      </c>
      <c r="E850" s="257">
        <v>0</v>
      </c>
      <c r="F850" s="168" t="str">
        <f t="shared" si="16"/>
        <v>-</v>
      </c>
    </row>
    <row r="851" spans="1:6" customFormat="1" ht="12.75" customHeight="1" x14ac:dyDescent="0.2">
      <c r="A851" s="167" t="s">
        <v>1698</v>
      </c>
      <c r="B851" s="128" t="s">
        <v>1699</v>
      </c>
      <c r="C851" s="44" t="s">
        <v>1698</v>
      </c>
      <c r="D851" s="257">
        <v>0</v>
      </c>
      <c r="E851" s="257">
        <v>0</v>
      </c>
      <c r="F851" s="168" t="str">
        <f t="shared" si="16"/>
        <v>-</v>
      </c>
    </row>
    <row r="852" spans="1:6" customFormat="1" ht="24" customHeight="1" x14ac:dyDescent="0.2">
      <c r="A852" s="167" t="s">
        <v>1700</v>
      </c>
      <c r="B852" s="173" t="s">
        <v>1701</v>
      </c>
      <c r="C852" s="44" t="s">
        <v>1700</v>
      </c>
      <c r="D852" s="257">
        <v>0</v>
      </c>
      <c r="E852" s="257">
        <v>0</v>
      </c>
      <c r="F852" s="168" t="str">
        <f t="shared" si="16"/>
        <v>-</v>
      </c>
    </row>
    <row r="853" spans="1:6" customFormat="1" ht="24" customHeight="1" x14ac:dyDescent="0.2">
      <c r="A853" s="167" t="s">
        <v>1702</v>
      </c>
      <c r="B853" s="173" t="s">
        <v>1703</v>
      </c>
      <c r="C853" s="44" t="s">
        <v>1702</v>
      </c>
      <c r="D853" s="257">
        <v>0</v>
      </c>
      <c r="E853" s="257">
        <v>0</v>
      </c>
      <c r="F853" s="168" t="str">
        <f t="shared" si="16"/>
        <v>-</v>
      </c>
    </row>
    <row r="854" spans="1:6" customFormat="1" ht="24" customHeight="1" x14ac:dyDescent="0.2">
      <c r="A854" s="167" t="s">
        <v>1704</v>
      </c>
      <c r="B854" s="128" t="s">
        <v>1705</v>
      </c>
      <c r="C854" s="44" t="s">
        <v>1704</v>
      </c>
      <c r="D854" s="257">
        <v>0</v>
      </c>
      <c r="E854" s="257">
        <v>0</v>
      </c>
      <c r="F854" s="168" t="str">
        <f t="shared" si="16"/>
        <v>-</v>
      </c>
    </row>
    <row r="855" spans="1:6" customFormat="1" ht="24" customHeight="1" x14ac:dyDescent="0.2">
      <c r="A855" s="167" t="s">
        <v>1706</v>
      </c>
      <c r="B855" s="173" t="s">
        <v>1707</v>
      </c>
      <c r="C855" s="44" t="s">
        <v>1706</v>
      </c>
      <c r="D855" s="257">
        <v>0</v>
      </c>
      <c r="E855" s="257">
        <v>0</v>
      </c>
      <c r="F855" s="168" t="str">
        <f t="shared" si="16"/>
        <v>-</v>
      </c>
    </row>
    <row r="856" spans="1:6" customFormat="1" ht="24" customHeight="1" x14ac:dyDescent="0.2">
      <c r="A856" s="167" t="s">
        <v>1708</v>
      </c>
      <c r="B856" s="128" t="s">
        <v>1709</v>
      </c>
      <c r="C856" s="44" t="s">
        <v>1708</v>
      </c>
      <c r="D856" s="257">
        <v>0</v>
      </c>
      <c r="E856" s="257">
        <v>0</v>
      </c>
      <c r="F856" s="168" t="str">
        <f t="shared" si="16"/>
        <v>-</v>
      </c>
    </row>
    <row r="857" spans="1:6" customFormat="1" ht="12.75" customHeight="1" x14ac:dyDescent="0.2">
      <c r="A857" s="167" t="s">
        <v>1710</v>
      </c>
      <c r="B857" s="128" t="s">
        <v>1711</v>
      </c>
      <c r="C857" s="44" t="s">
        <v>1710</v>
      </c>
      <c r="D857" s="257">
        <v>0</v>
      </c>
      <c r="E857" s="257">
        <v>0</v>
      </c>
      <c r="F857" s="168" t="str">
        <f t="shared" si="16"/>
        <v>-</v>
      </c>
    </row>
    <row r="858" spans="1:6" customFormat="1" ht="12.75" customHeight="1" x14ac:dyDescent="0.2">
      <c r="A858" s="167" t="s">
        <v>1712</v>
      </c>
      <c r="B858" s="128" t="s">
        <v>1713</v>
      </c>
      <c r="C858" s="44" t="s">
        <v>1712</v>
      </c>
      <c r="D858" s="257">
        <v>0</v>
      </c>
      <c r="E858" s="257">
        <v>0</v>
      </c>
      <c r="F858" s="168" t="str">
        <f t="shared" si="16"/>
        <v>-</v>
      </c>
    </row>
    <row r="859" spans="1:6" customFormat="1" ht="12.75" customHeight="1" x14ac:dyDescent="0.2">
      <c r="A859" s="167" t="s">
        <v>1714</v>
      </c>
      <c r="B859" s="128" t="s">
        <v>1715</v>
      </c>
      <c r="C859" s="44" t="s">
        <v>1714</v>
      </c>
      <c r="D859" s="257">
        <v>0</v>
      </c>
      <c r="E859" s="257">
        <v>0</v>
      </c>
      <c r="F859" s="168" t="str">
        <f t="shared" si="16"/>
        <v>-</v>
      </c>
    </row>
    <row r="860" spans="1:6" customFormat="1" ht="12.75" customHeight="1" x14ac:dyDescent="0.2">
      <c r="A860" s="167" t="s">
        <v>1716</v>
      </c>
      <c r="B860" s="128" t="s">
        <v>1717</v>
      </c>
      <c r="C860" s="44" t="s">
        <v>1716</v>
      </c>
      <c r="D860" s="257">
        <v>0</v>
      </c>
      <c r="E860" s="257">
        <v>0</v>
      </c>
      <c r="F860" s="168" t="str">
        <f t="shared" si="16"/>
        <v>-</v>
      </c>
    </row>
    <row r="861" spans="1:6" customFormat="1" ht="12.75" customHeight="1" x14ac:dyDescent="0.2">
      <c r="A861" s="167" t="s">
        <v>1718</v>
      </c>
      <c r="B861" s="128" t="s">
        <v>1719</v>
      </c>
      <c r="C861" s="44" t="s">
        <v>1718</v>
      </c>
      <c r="D861" s="257">
        <v>0</v>
      </c>
      <c r="E861" s="257">
        <v>0</v>
      </c>
      <c r="F861" s="168" t="str">
        <f t="shared" si="16"/>
        <v>-</v>
      </c>
    </row>
    <row r="862" spans="1:6" customFormat="1" ht="12.75" customHeight="1" x14ac:dyDescent="0.2">
      <c r="A862" s="167" t="s">
        <v>1720</v>
      </c>
      <c r="B862" s="128" t="s">
        <v>1721</v>
      </c>
      <c r="C862" s="44" t="s">
        <v>1720</v>
      </c>
      <c r="D862" s="257">
        <v>0</v>
      </c>
      <c r="E862" s="257">
        <v>0</v>
      </c>
      <c r="F862" s="168" t="str">
        <f t="shared" si="16"/>
        <v>-</v>
      </c>
    </row>
    <row r="863" spans="1:6" customFormat="1" ht="12.75" customHeight="1" x14ac:dyDescent="0.2">
      <c r="A863" s="167" t="s">
        <v>1722</v>
      </c>
      <c r="B863" s="128" t="s">
        <v>1723</v>
      </c>
      <c r="C863" s="44" t="s">
        <v>1722</v>
      </c>
      <c r="D863" s="257">
        <v>0</v>
      </c>
      <c r="E863" s="257">
        <v>0</v>
      </c>
      <c r="F863" s="168" t="str">
        <f t="shared" si="16"/>
        <v>-</v>
      </c>
    </row>
    <row r="864" spans="1:6" customFormat="1" ht="12.75" customHeight="1" x14ac:dyDescent="0.2">
      <c r="A864" s="167" t="s">
        <v>1724</v>
      </c>
      <c r="B864" s="128" t="s">
        <v>1725</v>
      </c>
      <c r="C864" s="44" t="s">
        <v>1724</v>
      </c>
      <c r="D864" s="257">
        <v>0</v>
      </c>
      <c r="E864" s="257">
        <v>0</v>
      </c>
      <c r="F864" s="168" t="str">
        <f t="shared" si="16"/>
        <v>-</v>
      </c>
    </row>
    <row r="865" spans="1:6" customFormat="1" ht="12.75" customHeight="1" x14ac:dyDescent="0.2">
      <c r="A865" s="167" t="s">
        <v>1726</v>
      </c>
      <c r="B865" s="128" t="s">
        <v>1727</v>
      </c>
      <c r="C865" s="44" t="s">
        <v>1726</v>
      </c>
      <c r="D865" s="257">
        <v>0</v>
      </c>
      <c r="E865" s="257">
        <v>0</v>
      </c>
      <c r="F865" s="168" t="str">
        <f t="shared" si="16"/>
        <v>-</v>
      </c>
    </row>
    <row r="866" spans="1:6" customFormat="1" ht="12.75" customHeight="1" x14ac:dyDescent="0.2">
      <c r="A866" s="167" t="s">
        <v>1728</v>
      </c>
      <c r="B866" s="128" t="s">
        <v>1729</v>
      </c>
      <c r="C866" s="44" t="s">
        <v>1728</v>
      </c>
      <c r="D866" s="257">
        <v>0</v>
      </c>
      <c r="E866" s="257">
        <v>0</v>
      </c>
      <c r="F866" s="168" t="str">
        <f t="shared" si="16"/>
        <v>-</v>
      </c>
    </row>
    <row r="867" spans="1:6" customFormat="1" ht="12.75" customHeight="1" x14ac:dyDescent="0.2">
      <c r="A867" s="167" t="s">
        <v>1730</v>
      </c>
      <c r="B867" s="128" t="s">
        <v>1731</v>
      </c>
      <c r="C867" s="44" t="s">
        <v>1730</v>
      </c>
      <c r="D867" s="257">
        <v>0</v>
      </c>
      <c r="E867" s="257">
        <v>0</v>
      </c>
      <c r="F867" s="168" t="str">
        <f t="shared" si="16"/>
        <v>-</v>
      </c>
    </row>
    <row r="868" spans="1:6" customFormat="1" ht="12.75" customHeight="1" x14ac:dyDescent="0.2">
      <c r="A868" s="167" t="s">
        <v>1732</v>
      </c>
      <c r="B868" s="128" t="s">
        <v>1733</v>
      </c>
      <c r="C868" s="44" t="s">
        <v>1732</v>
      </c>
      <c r="D868" s="257">
        <v>0</v>
      </c>
      <c r="E868" s="257">
        <v>0</v>
      </c>
      <c r="F868" s="168" t="str">
        <f t="shared" si="16"/>
        <v>-</v>
      </c>
    </row>
    <row r="869" spans="1:6" customFormat="1" ht="24" customHeight="1" x14ac:dyDescent="0.2">
      <c r="A869" s="167" t="s">
        <v>1734</v>
      </c>
      <c r="B869" s="173" t="s">
        <v>1735</v>
      </c>
      <c r="C869" s="44" t="s">
        <v>1734</v>
      </c>
      <c r="D869" s="257">
        <v>0</v>
      </c>
      <c r="E869" s="257">
        <v>0</v>
      </c>
      <c r="F869" s="168" t="str">
        <f t="shared" si="16"/>
        <v>-</v>
      </c>
    </row>
    <row r="870" spans="1:6" customFormat="1" ht="24" customHeight="1" x14ac:dyDescent="0.2">
      <c r="A870" s="167" t="s">
        <v>1736</v>
      </c>
      <c r="B870" s="173" t="s">
        <v>1737</v>
      </c>
      <c r="C870" s="44" t="s">
        <v>1736</v>
      </c>
      <c r="D870" s="257">
        <v>0</v>
      </c>
      <c r="E870" s="257">
        <v>0</v>
      </c>
      <c r="F870" s="168" t="str">
        <f t="shared" si="16"/>
        <v>-</v>
      </c>
    </row>
    <row r="871" spans="1:6" customFormat="1" ht="24" customHeight="1" x14ac:dyDescent="0.2">
      <c r="A871" s="167" t="s">
        <v>1738</v>
      </c>
      <c r="B871" s="128" t="s">
        <v>1739</v>
      </c>
      <c r="C871" s="44" t="s">
        <v>1738</v>
      </c>
      <c r="D871" s="257">
        <v>0</v>
      </c>
      <c r="E871" s="257">
        <v>0</v>
      </c>
      <c r="F871" s="168" t="str">
        <f t="shared" si="16"/>
        <v>-</v>
      </c>
    </row>
    <row r="872" spans="1:6" customFormat="1" ht="24" customHeight="1" x14ac:dyDescent="0.2">
      <c r="A872" s="167" t="s">
        <v>1740</v>
      </c>
      <c r="B872" s="128" t="s">
        <v>1741</v>
      </c>
      <c r="C872" s="44" t="s">
        <v>1740</v>
      </c>
      <c r="D872" s="257">
        <v>0</v>
      </c>
      <c r="E872" s="257">
        <v>0</v>
      </c>
      <c r="F872" s="168" t="str">
        <f t="shared" si="16"/>
        <v>-</v>
      </c>
    </row>
    <row r="873" spans="1:6" customFormat="1" ht="12.75" customHeight="1" x14ac:dyDescent="0.2">
      <c r="A873" s="167" t="s">
        <v>1742</v>
      </c>
      <c r="B873" s="128" t="s">
        <v>1743</v>
      </c>
      <c r="C873" s="44" t="s">
        <v>1742</v>
      </c>
      <c r="D873" s="257">
        <v>0</v>
      </c>
      <c r="E873" s="257">
        <v>0</v>
      </c>
      <c r="F873" s="168" t="str">
        <f t="shared" si="16"/>
        <v>-</v>
      </c>
    </row>
    <row r="874" spans="1:6" customFormat="1" ht="12.75" customHeight="1" x14ac:dyDescent="0.2">
      <c r="A874" s="167" t="s">
        <v>1744</v>
      </c>
      <c r="B874" s="128" t="s">
        <v>1745</v>
      </c>
      <c r="C874" s="44" t="s">
        <v>1744</v>
      </c>
      <c r="D874" s="257">
        <v>0</v>
      </c>
      <c r="E874" s="257">
        <v>0</v>
      </c>
      <c r="F874" s="168" t="str">
        <f t="shared" si="16"/>
        <v>-</v>
      </c>
    </row>
    <row r="875" spans="1:6" customFormat="1" ht="12.75" customHeight="1" x14ac:dyDescent="0.2">
      <c r="A875" s="167" t="s">
        <v>1746</v>
      </c>
      <c r="B875" s="128" t="s">
        <v>1747</v>
      </c>
      <c r="C875" s="44" t="s">
        <v>1746</v>
      </c>
      <c r="D875" s="257">
        <v>0</v>
      </c>
      <c r="E875" s="257">
        <v>0</v>
      </c>
      <c r="F875" s="168" t="str">
        <f t="shared" si="16"/>
        <v>-</v>
      </c>
    </row>
    <row r="876" spans="1:6" customFormat="1" ht="12.75" customHeight="1" x14ac:dyDescent="0.2">
      <c r="A876" s="167" t="s">
        <v>1748</v>
      </c>
      <c r="B876" s="128" t="s">
        <v>1749</v>
      </c>
      <c r="C876" s="44" t="s">
        <v>1748</v>
      </c>
      <c r="D876" s="257">
        <v>0</v>
      </c>
      <c r="E876" s="257">
        <v>0</v>
      </c>
      <c r="F876" s="168" t="str">
        <f t="shared" si="16"/>
        <v>-</v>
      </c>
    </row>
    <row r="877" spans="1:6" customFormat="1" ht="12.75" customHeight="1" x14ac:dyDescent="0.2">
      <c r="A877" s="167" t="s">
        <v>1750</v>
      </c>
      <c r="B877" s="128" t="s">
        <v>1751</v>
      </c>
      <c r="C877" s="44" t="s">
        <v>1750</v>
      </c>
      <c r="D877" s="257">
        <v>0</v>
      </c>
      <c r="E877" s="257">
        <v>0</v>
      </c>
      <c r="F877" s="168" t="str">
        <f t="shared" si="16"/>
        <v>-</v>
      </c>
    </row>
    <row r="878" spans="1:6" customFormat="1" ht="12.75" customHeight="1" x14ac:dyDescent="0.2">
      <c r="A878" s="167" t="s">
        <v>1752</v>
      </c>
      <c r="B878" s="128" t="s">
        <v>1753</v>
      </c>
      <c r="C878" s="44" t="s">
        <v>1752</v>
      </c>
      <c r="D878" s="257">
        <v>0</v>
      </c>
      <c r="E878" s="257">
        <v>0</v>
      </c>
      <c r="F878" s="168" t="str">
        <f t="shared" si="16"/>
        <v>-</v>
      </c>
    </row>
    <row r="879" spans="1:6" customFormat="1" ht="12.75" customHeight="1" x14ac:dyDescent="0.2">
      <c r="A879" s="167" t="s">
        <v>1754</v>
      </c>
      <c r="B879" s="128" t="s">
        <v>1755</v>
      </c>
      <c r="C879" s="44" t="s">
        <v>1754</v>
      </c>
      <c r="D879" s="257">
        <v>0</v>
      </c>
      <c r="E879" s="257">
        <v>0</v>
      </c>
      <c r="F879" s="168" t="str">
        <f t="shared" si="16"/>
        <v>-</v>
      </c>
    </row>
    <row r="880" spans="1:6" customFormat="1" ht="12.75" customHeight="1" x14ac:dyDescent="0.2">
      <c r="A880" s="167" t="s">
        <v>1756</v>
      </c>
      <c r="B880" s="128" t="s">
        <v>1757</v>
      </c>
      <c r="C880" s="44" t="s">
        <v>1756</v>
      </c>
      <c r="D880" s="257">
        <v>0</v>
      </c>
      <c r="E880" s="257">
        <v>0</v>
      </c>
      <c r="F880" s="168" t="str">
        <f t="shared" si="16"/>
        <v>-</v>
      </c>
    </row>
    <row r="881" spans="1:6" customFormat="1" ht="12.75" customHeight="1" x14ac:dyDescent="0.2">
      <c r="A881" s="167" t="s">
        <v>1758</v>
      </c>
      <c r="B881" s="128" t="s">
        <v>1759</v>
      </c>
      <c r="C881" s="44" t="s">
        <v>1758</v>
      </c>
      <c r="D881" s="257">
        <v>0</v>
      </c>
      <c r="E881" s="257">
        <v>0</v>
      </c>
      <c r="F881" s="168" t="str">
        <f t="shared" si="16"/>
        <v>-</v>
      </c>
    </row>
    <row r="882" spans="1:6" customFormat="1" ht="24" customHeight="1" x14ac:dyDescent="0.2">
      <c r="A882" s="167" t="s">
        <v>1760</v>
      </c>
      <c r="B882" s="128" t="s">
        <v>1761</v>
      </c>
      <c r="C882" s="44" t="s">
        <v>1760</v>
      </c>
      <c r="D882" s="257">
        <v>0</v>
      </c>
      <c r="E882" s="257">
        <v>0</v>
      </c>
      <c r="F882" s="168" t="str">
        <f t="shared" si="16"/>
        <v>-</v>
      </c>
    </row>
    <row r="883" spans="1:6" customFormat="1" ht="24" customHeight="1" x14ac:dyDescent="0.2">
      <c r="A883" s="167" t="s">
        <v>1762</v>
      </c>
      <c r="B883" s="128" t="s">
        <v>1763</v>
      </c>
      <c r="C883" s="44" t="s">
        <v>1762</v>
      </c>
      <c r="D883" s="257">
        <v>0</v>
      </c>
      <c r="E883" s="257">
        <v>0</v>
      </c>
      <c r="F883" s="168" t="str">
        <f t="shared" si="16"/>
        <v>-</v>
      </c>
    </row>
    <row r="884" spans="1:6" customFormat="1" ht="12.75" customHeight="1" x14ac:dyDescent="0.2">
      <c r="A884" s="167" t="s">
        <v>1764</v>
      </c>
      <c r="B884" s="128" t="s">
        <v>1765</v>
      </c>
      <c r="C884" s="44" t="s">
        <v>1764</v>
      </c>
      <c r="D884" s="257">
        <v>0</v>
      </c>
      <c r="E884" s="257">
        <v>0</v>
      </c>
      <c r="F884" s="168" t="str">
        <f t="shared" si="16"/>
        <v>-</v>
      </c>
    </row>
    <row r="885" spans="1:6" customFormat="1" ht="24" customHeight="1" x14ac:dyDescent="0.2">
      <c r="A885" s="167" t="s">
        <v>1766</v>
      </c>
      <c r="B885" s="128" t="s">
        <v>1767</v>
      </c>
      <c r="C885" s="44" t="s">
        <v>1766</v>
      </c>
      <c r="D885" s="257">
        <v>0</v>
      </c>
      <c r="E885" s="257">
        <v>0</v>
      </c>
      <c r="F885" s="168" t="str">
        <f t="shared" si="16"/>
        <v>-</v>
      </c>
    </row>
    <row r="886" spans="1:6" customFormat="1" ht="24" customHeight="1" x14ac:dyDescent="0.2">
      <c r="A886" s="167" t="s">
        <v>1768</v>
      </c>
      <c r="B886" s="128" t="s">
        <v>1769</v>
      </c>
      <c r="C886" s="44" t="s">
        <v>1768</v>
      </c>
      <c r="D886" s="257">
        <v>0</v>
      </c>
      <c r="E886" s="257">
        <v>0</v>
      </c>
      <c r="F886" s="168" t="str">
        <f t="shared" si="16"/>
        <v>-</v>
      </c>
    </row>
    <row r="887" spans="1:6" customFormat="1" ht="24" customHeight="1" x14ac:dyDescent="0.2">
      <c r="A887" s="167" t="s">
        <v>1770</v>
      </c>
      <c r="B887" s="128" t="s">
        <v>1771</v>
      </c>
      <c r="C887" s="44" t="s">
        <v>1770</v>
      </c>
      <c r="D887" s="257">
        <v>0</v>
      </c>
      <c r="E887" s="257">
        <v>0</v>
      </c>
      <c r="F887" s="168" t="str">
        <f t="shared" si="16"/>
        <v>-</v>
      </c>
    </row>
    <row r="888" spans="1:6" customFormat="1" ht="24" customHeight="1" x14ac:dyDescent="0.2">
      <c r="A888" s="167" t="s">
        <v>1772</v>
      </c>
      <c r="B888" s="128" t="s">
        <v>1773</v>
      </c>
      <c r="C888" s="44" t="s">
        <v>1772</v>
      </c>
      <c r="D888" s="257">
        <v>0</v>
      </c>
      <c r="E888" s="257">
        <v>0</v>
      </c>
      <c r="F888" s="168" t="str">
        <f t="shared" si="16"/>
        <v>-</v>
      </c>
    </row>
    <row r="889" spans="1:6" customFormat="1" ht="24" customHeight="1" x14ac:dyDescent="0.2">
      <c r="A889" s="167" t="s">
        <v>1774</v>
      </c>
      <c r="B889" s="173" t="s">
        <v>1775</v>
      </c>
      <c r="C889" s="44" t="s">
        <v>1774</v>
      </c>
      <c r="D889" s="257">
        <v>0</v>
      </c>
      <c r="E889" s="257">
        <v>0</v>
      </c>
      <c r="F889" s="168" t="str">
        <f t="shared" si="16"/>
        <v>-</v>
      </c>
    </row>
    <row r="890" spans="1:6" customFormat="1" ht="24" customHeight="1" x14ac:dyDescent="0.2">
      <c r="A890" s="167" t="s">
        <v>1776</v>
      </c>
      <c r="B890" s="173" t="s">
        <v>1777</v>
      </c>
      <c r="C890" s="44" t="s">
        <v>1776</v>
      </c>
      <c r="D890" s="257">
        <v>0</v>
      </c>
      <c r="E890" s="257">
        <v>0</v>
      </c>
      <c r="F890" s="168" t="str">
        <f t="shared" si="16"/>
        <v>-</v>
      </c>
    </row>
    <row r="891" spans="1:6" customFormat="1" ht="12.75" customHeight="1" x14ac:dyDescent="0.2">
      <c r="A891" s="167" t="s">
        <v>1778</v>
      </c>
      <c r="B891" s="128" t="s">
        <v>1779</v>
      </c>
      <c r="C891" s="44" t="s">
        <v>1778</v>
      </c>
      <c r="D891" s="257">
        <v>0</v>
      </c>
      <c r="E891" s="257">
        <v>0</v>
      </c>
      <c r="F891" s="168" t="str">
        <f t="shared" si="16"/>
        <v>-</v>
      </c>
    </row>
    <row r="892" spans="1:6" customFormat="1" ht="12.75" customHeight="1" x14ac:dyDescent="0.2">
      <c r="A892" s="167" t="s">
        <v>1780</v>
      </c>
      <c r="B892" s="128" t="s">
        <v>1781</v>
      </c>
      <c r="C892" s="44" t="s">
        <v>1780</v>
      </c>
      <c r="D892" s="257">
        <v>0</v>
      </c>
      <c r="E892" s="257">
        <v>0</v>
      </c>
      <c r="F892" s="168" t="str">
        <f t="shared" si="16"/>
        <v>-</v>
      </c>
    </row>
    <row r="893" spans="1:6" customFormat="1" ht="12.75" customHeight="1" x14ac:dyDescent="0.2">
      <c r="A893" s="167" t="s">
        <v>1782</v>
      </c>
      <c r="B893" s="128" t="s">
        <v>1783</v>
      </c>
      <c r="C893" s="44" t="s">
        <v>1782</v>
      </c>
      <c r="D893" s="257">
        <v>0</v>
      </c>
      <c r="E893" s="257">
        <v>0</v>
      </c>
      <c r="F893" s="168" t="str">
        <f t="shared" si="16"/>
        <v>-</v>
      </c>
    </row>
    <row r="894" spans="1:6" customFormat="1" ht="12.75" customHeight="1" x14ac:dyDescent="0.2">
      <c r="A894" s="167" t="s">
        <v>1784</v>
      </c>
      <c r="B894" s="128" t="s">
        <v>1785</v>
      </c>
      <c r="C894" s="44" t="s">
        <v>1784</v>
      </c>
      <c r="D894" s="257">
        <v>0</v>
      </c>
      <c r="E894" s="257">
        <v>0</v>
      </c>
      <c r="F894" s="168" t="str">
        <f t="shared" si="16"/>
        <v>-</v>
      </c>
    </row>
    <row r="895" spans="1:6" customFormat="1" ht="12.75" customHeight="1" x14ac:dyDescent="0.2">
      <c r="A895" s="167" t="s">
        <v>1786</v>
      </c>
      <c r="B895" s="128" t="s">
        <v>1787</v>
      </c>
      <c r="C895" s="44" t="s">
        <v>1786</v>
      </c>
      <c r="D895" s="257">
        <v>0</v>
      </c>
      <c r="E895" s="257">
        <v>0</v>
      </c>
      <c r="F895" s="168" t="str">
        <f t="shared" si="16"/>
        <v>-</v>
      </c>
    </row>
    <row r="896" spans="1:6" customFormat="1" ht="12.75" customHeight="1" x14ac:dyDescent="0.2">
      <c r="A896" s="167" t="s">
        <v>1788</v>
      </c>
      <c r="B896" s="128" t="s">
        <v>1789</v>
      </c>
      <c r="C896" s="44" t="s">
        <v>1788</v>
      </c>
      <c r="D896" s="257">
        <v>0</v>
      </c>
      <c r="E896" s="257">
        <v>0</v>
      </c>
      <c r="F896" s="168" t="str">
        <f t="shared" si="16"/>
        <v>-</v>
      </c>
    </row>
    <row r="897" spans="1:6" customFormat="1" ht="24" customHeight="1" x14ac:dyDescent="0.2">
      <c r="A897" s="167" t="s">
        <v>1790</v>
      </c>
      <c r="B897" s="128" t="s">
        <v>1791</v>
      </c>
      <c r="C897" s="44" t="s">
        <v>1790</v>
      </c>
      <c r="D897" s="257">
        <v>0</v>
      </c>
      <c r="E897" s="257">
        <v>0</v>
      </c>
      <c r="F897" s="168" t="str">
        <f t="shared" si="16"/>
        <v>-</v>
      </c>
    </row>
    <row r="898" spans="1:6" customFormat="1" ht="12.75" customHeight="1" x14ac:dyDescent="0.2">
      <c r="A898" s="167" t="s">
        <v>1792</v>
      </c>
      <c r="B898" s="128" t="s">
        <v>1793</v>
      </c>
      <c r="C898" s="44" t="s">
        <v>1792</v>
      </c>
      <c r="D898" s="257">
        <v>0</v>
      </c>
      <c r="E898" s="257">
        <v>0</v>
      </c>
      <c r="F898" s="168" t="str">
        <f t="shared" si="16"/>
        <v>-</v>
      </c>
    </row>
    <row r="899" spans="1:6" customFormat="1" ht="12.75" customHeight="1" x14ac:dyDescent="0.2">
      <c r="A899" s="167" t="s">
        <v>1794</v>
      </c>
      <c r="B899" s="128" t="s">
        <v>1795</v>
      </c>
      <c r="C899" s="44" t="s">
        <v>1794</v>
      </c>
      <c r="D899" s="257">
        <v>0</v>
      </c>
      <c r="E899" s="257">
        <v>0</v>
      </c>
      <c r="F899" s="168" t="str">
        <f t="shared" si="16"/>
        <v>-</v>
      </c>
    </row>
    <row r="900" spans="1:6" customFormat="1" ht="12.75" customHeight="1" x14ac:dyDescent="0.2">
      <c r="A900" s="167" t="s">
        <v>1796</v>
      </c>
      <c r="B900" s="128" t="s">
        <v>1797</v>
      </c>
      <c r="C900" s="44" t="s">
        <v>1796</v>
      </c>
      <c r="D900" s="257">
        <v>0</v>
      </c>
      <c r="E900" s="257">
        <v>0</v>
      </c>
      <c r="F900" s="168" t="str">
        <f t="shared" si="16"/>
        <v>-</v>
      </c>
    </row>
    <row r="901" spans="1:6" customFormat="1" ht="12.75" customHeight="1" x14ac:dyDescent="0.2">
      <c r="A901" s="167" t="s">
        <v>1798</v>
      </c>
      <c r="B901" s="128" t="s">
        <v>1799</v>
      </c>
      <c r="C901" s="44" t="s">
        <v>1798</v>
      </c>
      <c r="D901" s="257">
        <v>0</v>
      </c>
      <c r="E901" s="257">
        <v>0</v>
      </c>
      <c r="F901" s="168" t="str">
        <f t="shared" si="16"/>
        <v>-</v>
      </c>
    </row>
    <row r="902" spans="1:6" customFormat="1" ht="12.75" customHeight="1" x14ac:dyDescent="0.2">
      <c r="A902" s="167" t="s">
        <v>1800</v>
      </c>
      <c r="B902" s="128" t="s">
        <v>1801</v>
      </c>
      <c r="C902" s="44" t="s">
        <v>1800</v>
      </c>
      <c r="D902" s="257">
        <v>0</v>
      </c>
      <c r="E902" s="257">
        <v>0</v>
      </c>
      <c r="F902" s="168" t="str">
        <f t="shared" si="16"/>
        <v>-</v>
      </c>
    </row>
    <row r="903" spans="1:6" customFormat="1" ht="12.75" customHeight="1" x14ac:dyDescent="0.2">
      <c r="A903" s="167" t="s">
        <v>1802</v>
      </c>
      <c r="B903" s="128" t="s">
        <v>1803</v>
      </c>
      <c r="C903" s="44" t="s">
        <v>1802</v>
      </c>
      <c r="D903" s="257">
        <v>0</v>
      </c>
      <c r="E903" s="257">
        <v>0</v>
      </c>
      <c r="F903" s="168" t="str">
        <f t="shared" si="16"/>
        <v>-</v>
      </c>
    </row>
    <row r="904" spans="1:6" customFormat="1" ht="12.75" customHeight="1" x14ac:dyDescent="0.2">
      <c r="A904" s="167" t="s">
        <v>1804</v>
      </c>
      <c r="B904" s="128" t="s">
        <v>1805</v>
      </c>
      <c r="C904" s="44" t="s">
        <v>1804</v>
      </c>
      <c r="D904" s="257">
        <v>0</v>
      </c>
      <c r="E904" s="257">
        <v>0</v>
      </c>
      <c r="F904" s="168" t="str">
        <f t="shared" si="16"/>
        <v>-</v>
      </c>
    </row>
    <row r="905" spans="1:6" customFormat="1" ht="12.75" customHeight="1" x14ac:dyDescent="0.2">
      <c r="A905" s="167" t="s">
        <v>1806</v>
      </c>
      <c r="B905" s="128" t="s">
        <v>1807</v>
      </c>
      <c r="C905" s="44" t="s">
        <v>1806</v>
      </c>
      <c r="D905" s="257">
        <v>0</v>
      </c>
      <c r="E905" s="257">
        <v>0</v>
      </c>
      <c r="F905" s="168" t="str">
        <f t="shared" ref="F905:F968" si="17">IF(D905&lt;&gt;0,IF(E905/D905&gt;=100,"&gt;&gt;100",E905/D905*100),"-")</f>
        <v>-</v>
      </c>
    </row>
    <row r="906" spans="1:6" customFormat="1" ht="12.75" customHeight="1" x14ac:dyDescent="0.2">
      <c r="A906" s="167" t="s">
        <v>1808</v>
      </c>
      <c r="B906" s="128" t="s">
        <v>1809</v>
      </c>
      <c r="C906" s="44" t="s">
        <v>1808</v>
      </c>
      <c r="D906" s="257">
        <v>0</v>
      </c>
      <c r="E906" s="257">
        <v>0</v>
      </c>
      <c r="F906" s="168" t="str">
        <f t="shared" si="17"/>
        <v>-</v>
      </c>
    </row>
    <row r="907" spans="1:6" customFormat="1" ht="12.75" customHeight="1" x14ac:dyDescent="0.2">
      <c r="A907" s="167" t="s">
        <v>1810</v>
      </c>
      <c r="B907" s="128" t="s">
        <v>1811</v>
      </c>
      <c r="C907" s="44" t="s">
        <v>1810</v>
      </c>
      <c r="D907" s="257">
        <v>0</v>
      </c>
      <c r="E907" s="257">
        <v>0</v>
      </c>
      <c r="F907" s="168" t="str">
        <f t="shared" si="17"/>
        <v>-</v>
      </c>
    </row>
    <row r="908" spans="1:6" customFormat="1" ht="12.75" customHeight="1" x14ac:dyDescent="0.2">
      <c r="A908" s="167" t="s">
        <v>1812</v>
      </c>
      <c r="B908" s="128" t="s">
        <v>1813</v>
      </c>
      <c r="C908" s="44" t="s">
        <v>1812</v>
      </c>
      <c r="D908" s="257">
        <v>0</v>
      </c>
      <c r="E908" s="257">
        <v>0</v>
      </c>
      <c r="F908" s="168" t="str">
        <f t="shared" si="17"/>
        <v>-</v>
      </c>
    </row>
    <row r="909" spans="1:6" customFormat="1" ht="12.75" customHeight="1" x14ac:dyDescent="0.2">
      <c r="A909" s="167" t="s">
        <v>1814</v>
      </c>
      <c r="B909" s="128" t="s">
        <v>1815</v>
      </c>
      <c r="C909" s="44" t="s">
        <v>1814</v>
      </c>
      <c r="D909" s="257">
        <v>0</v>
      </c>
      <c r="E909" s="257">
        <v>0</v>
      </c>
      <c r="F909" s="168" t="str">
        <f t="shared" si="17"/>
        <v>-</v>
      </c>
    </row>
    <row r="910" spans="1:6" customFormat="1" ht="24" customHeight="1" x14ac:dyDescent="0.2">
      <c r="A910" s="167" t="s">
        <v>1816</v>
      </c>
      <c r="B910" s="173" t="s">
        <v>1817</v>
      </c>
      <c r="C910" s="44" t="s">
        <v>1816</v>
      </c>
      <c r="D910" s="257">
        <v>0</v>
      </c>
      <c r="E910" s="257">
        <v>0</v>
      </c>
      <c r="F910" s="168" t="str">
        <f t="shared" si="17"/>
        <v>-</v>
      </c>
    </row>
    <row r="911" spans="1:6" customFormat="1" ht="24" customHeight="1" x14ac:dyDescent="0.2">
      <c r="A911" s="167" t="s">
        <v>1818</v>
      </c>
      <c r="B911" s="173" t="s">
        <v>1819</v>
      </c>
      <c r="C911" s="44" t="s">
        <v>1818</v>
      </c>
      <c r="D911" s="257">
        <v>0</v>
      </c>
      <c r="E911" s="257">
        <v>0</v>
      </c>
      <c r="F911" s="168" t="str">
        <f t="shared" si="17"/>
        <v>-</v>
      </c>
    </row>
    <row r="912" spans="1:6" customFormat="1" ht="24" customHeight="1" x14ac:dyDescent="0.2">
      <c r="A912" s="167" t="s">
        <v>1820</v>
      </c>
      <c r="B912" s="128" t="s">
        <v>1821</v>
      </c>
      <c r="C912" s="44" t="s">
        <v>1820</v>
      </c>
      <c r="D912" s="257">
        <v>0</v>
      </c>
      <c r="E912" s="257">
        <v>0</v>
      </c>
      <c r="F912" s="168" t="str">
        <f t="shared" si="17"/>
        <v>-</v>
      </c>
    </row>
    <row r="913" spans="1:6" customFormat="1" ht="24" customHeight="1" x14ac:dyDescent="0.2">
      <c r="A913" s="167" t="s">
        <v>1822</v>
      </c>
      <c r="B913" s="128" t="s">
        <v>1823</v>
      </c>
      <c r="C913" s="44" t="s">
        <v>1822</v>
      </c>
      <c r="D913" s="257">
        <v>0</v>
      </c>
      <c r="E913" s="257">
        <v>0</v>
      </c>
      <c r="F913" s="168" t="str">
        <f t="shared" si="17"/>
        <v>-</v>
      </c>
    </row>
    <row r="914" spans="1:6" customFormat="1" ht="12.75" customHeight="1" x14ac:dyDescent="0.2">
      <c r="A914" s="167" t="s">
        <v>1824</v>
      </c>
      <c r="B914" s="128" t="s">
        <v>1825</v>
      </c>
      <c r="C914" s="44" t="s">
        <v>1824</v>
      </c>
      <c r="D914" s="257">
        <v>0</v>
      </c>
      <c r="E914" s="257">
        <v>0</v>
      </c>
      <c r="F914" s="168" t="str">
        <f t="shared" si="17"/>
        <v>-</v>
      </c>
    </row>
    <row r="915" spans="1:6" customFormat="1" ht="24" customHeight="1" x14ac:dyDescent="0.2">
      <c r="A915" s="167" t="s">
        <v>1826</v>
      </c>
      <c r="B915" s="173" t="s">
        <v>1827</v>
      </c>
      <c r="C915" s="44" t="s">
        <v>1826</v>
      </c>
      <c r="D915" s="257">
        <v>0</v>
      </c>
      <c r="E915" s="257">
        <v>0</v>
      </c>
      <c r="F915" s="168" t="str">
        <f t="shared" si="17"/>
        <v>-</v>
      </c>
    </row>
    <row r="916" spans="1:6" customFormat="1" ht="12.75" customHeight="1" x14ac:dyDescent="0.2">
      <c r="A916" s="167" t="s">
        <v>1828</v>
      </c>
      <c r="B916" s="128" t="s">
        <v>1829</v>
      </c>
      <c r="C916" s="44" t="s">
        <v>1828</v>
      </c>
      <c r="D916" s="257">
        <v>0</v>
      </c>
      <c r="E916" s="257">
        <v>0</v>
      </c>
      <c r="F916" s="168" t="str">
        <f t="shared" si="17"/>
        <v>-</v>
      </c>
    </row>
    <row r="917" spans="1:6" customFormat="1" ht="12.75" customHeight="1" x14ac:dyDescent="0.2">
      <c r="A917" s="167" t="s">
        <v>1830</v>
      </c>
      <c r="B917" s="128" t="s">
        <v>1831</v>
      </c>
      <c r="C917" s="44" t="s">
        <v>1830</v>
      </c>
      <c r="D917" s="257">
        <v>0</v>
      </c>
      <c r="E917" s="257">
        <v>0</v>
      </c>
      <c r="F917" s="168" t="str">
        <f t="shared" si="17"/>
        <v>-</v>
      </c>
    </row>
    <row r="918" spans="1:6" customFormat="1" ht="24" customHeight="1" x14ac:dyDescent="0.2">
      <c r="A918" s="167" t="s">
        <v>1832</v>
      </c>
      <c r="B918" s="128" t="s">
        <v>1833</v>
      </c>
      <c r="C918" s="44" t="s">
        <v>1832</v>
      </c>
      <c r="D918" s="257">
        <v>0</v>
      </c>
      <c r="E918" s="257">
        <v>0</v>
      </c>
      <c r="F918" s="168" t="str">
        <f t="shared" si="17"/>
        <v>-</v>
      </c>
    </row>
    <row r="919" spans="1:6" customFormat="1" ht="12.75" customHeight="1" x14ac:dyDescent="0.2">
      <c r="A919" s="167" t="s">
        <v>1834</v>
      </c>
      <c r="B919" s="128" t="s">
        <v>1835</v>
      </c>
      <c r="C919" s="44" t="s">
        <v>1834</v>
      </c>
      <c r="D919" s="257">
        <v>0</v>
      </c>
      <c r="E919" s="257">
        <v>0</v>
      </c>
      <c r="F919" s="168" t="str">
        <f t="shared" si="17"/>
        <v>-</v>
      </c>
    </row>
    <row r="920" spans="1:6" customFormat="1" ht="12.75" customHeight="1" x14ac:dyDescent="0.2">
      <c r="A920" s="167" t="s">
        <v>1836</v>
      </c>
      <c r="B920" s="128" t="s">
        <v>1837</v>
      </c>
      <c r="C920" s="44" t="s">
        <v>1836</v>
      </c>
      <c r="D920" s="257">
        <v>0</v>
      </c>
      <c r="E920" s="257">
        <v>0</v>
      </c>
      <c r="F920" s="168" t="str">
        <f t="shared" si="17"/>
        <v>-</v>
      </c>
    </row>
    <row r="921" spans="1:6" customFormat="1" ht="24" customHeight="1" x14ac:dyDescent="0.2">
      <c r="A921" s="167" t="s">
        <v>1838</v>
      </c>
      <c r="B921" s="128" t="s">
        <v>1839</v>
      </c>
      <c r="C921" s="44" t="s">
        <v>1838</v>
      </c>
      <c r="D921" s="257">
        <v>0</v>
      </c>
      <c r="E921" s="257">
        <v>0</v>
      </c>
      <c r="F921" s="168" t="str">
        <f t="shared" si="17"/>
        <v>-</v>
      </c>
    </row>
    <row r="922" spans="1:6" customFormat="1" ht="24" customHeight="1" x14ac:dyDescent="0.2">
      <c r="A922" s="167" t="s">
        <v>1840</v>
      </c>
      <c r="B922" s="128" t="s">
        <v>1841</v>
      </c>
      <c r="C922" s="44" t="s">
        <v>1840</v>
      </c>
      <c r="D922" s="257">
        <v>0</v>
      </c>
      <c r="E922" s="257">
        <v>0</v>
      </c>
      <c r="F922" s="168" t="str">
        <f t="shared" si="17"/>
        <v>-</v>
      </c>
    </row>
    <row r="923" spans="1:6" customFormat="1" ht="24" customHeight="1" x14ac:dyDescent="0.2">
      <c r="A923" s="167" t="s">
        <v>1842</v>
      </c>
      <c r="B923" s="173" t="s">
        <v>1843</v>
      </c>
      <c r="C923" s="44" t="s">
        <v>1842</v>
      </c>
      <c r="D923" s="257">
        <v>0</v>
      </c>
      <c r="E923" s="257">
        <v>0</v>
      </c>
      <c r="F923" s="168" t="str">
        <f t="shared" si="17"/>
        <v>-</v>
      </c>
    </row>
    <row r="924" spans="1:6" customFormat="1" ht="24" customHeight="1" x14ac:dyDescent="0.2">
      <c r="A924" s="167" t="s">
        <v>1844</v>
      </c>
      <c r="B924" s="128" t="s">
        <v>1845</v>
      </c>
      <c r="C924" s="44" t="s">
        <v>1844</v>
      </c>
      <c r="D924" s="257">
        <v>0</v>
      </c>
      <c r="E924" s="257">
        <v>0</v>
      </c>
      <c r="F924" s="168" t="str">
        <f t="shared" si="17"/>
        <v>-</v>
      </c>
    </row>
    <row r="925" spans="1:6" customFormat="1" ht="24" customHeight="1" x14ac:dyDescent="0.2">
      <c r="A925" s="167" t="s">
        <v>1846</v>
      </c>
      <c r="B925" s="128" t="s">
        <v>1847</v>
      </c>
      <c r="C925" s="44" t="s">
        <v>1846</v>
      </c>
      <c r="D925" s="257">
        <v>0</v>
      </c>
      <c r="E925" s="257">
        <v>0</v>
      </c>
      <c r="F925" s="168" t="str">
        <f t="shared" si="17"/>
        <v>-</v>
      </c>
    </row>
    <row r="926" spans="1:6" customFormat="1" ht="12.75" customHeight="1" x14ac:dyDescent="0.2">
      <c r="A926" s="167" t="s">
        <v>1848</v>
      </c>
      <c r="B926" s="128" t="s">
        <v>1849</v>
      </c>
      <c r="C926" s="44" t="s">
        <v>1848</v>
      </c>
      <c r="D926" s="257">
        <v>0</v>
      </c>
      <c r="E926" s="257">
        <v>0</v>
      </c>
      <c r="F926" s="168" t="str">
        <f t="shared" si="17"/>
        <v>-</v>
      </c>
    </row>
    <row r="927" spans="1:6" customFormat="1" ht="12.75" customHeight="1" x14ac:dyDescent="0.2">
      <c r="A927" s="167" t="s">
        <v>1850</v>
      </c>
      <c r="B927" s="128" t="s">
        <v>1851</v>
      </c>
      <c r="C927" s="44" t="s">
        <v>1850</v>
      </c>
      <c r="D927" s="257">
        <v>0</v>
      </c>
      <c r="E927" s="257">
        <v>0</v>
      </c>
      <c r="F927" s="168" t="str">
        <f t="shared" si="17"/>
        <v>-</v>
      </c>
    </row>
    <row r="928" spans="1:6" customFormat="1" ht="12.75" customHeight="1" x14ac:dyDescent="0.2">
      <c r="A928" s="167" t="s">
        <v>1852</v>
      </c>
      <c r="B928" s="128" t="s">
        <v>1853</v>
      </c>
      <c r="C928" s="44" t="s">
        <v>1852</v>
      </c>
      <c r="D928" s="257">
        <v>0</v>
      </c>
      <c r="E928" s="257">
        <v>0</v>
      </c>
      <c r="F928" s="168" t="str">
        <f t="shared" si="17"/>
        <v>-</v>
      </c>
    </row>
    <row r="929" spans="1:6" customFormat="1" ht="12.75" customHeight="1" x14ac:dyDescent="0.2">
      <c r="A929" s="167" t="s">
        <v>1854</v>
      </c>
      <c r="B929" s="128" t="s">
        <v>1855</v>
      </c>
      <c r="C929" s="44" t="s">
        <v>1854</v>
      </c>
      <c r="D929" s="257">
        <v>0</v>
      </c>
      <c r="E929" s="257">
        <v>0</v>
      </c>
      <c r="F929" s="168" t="str">
        <f t="shared" si="17"/>
        <v>-</v>
      </c>
    </row>
    <row r="930" spans="1:6" customFormat="1" ht="12.75" customHeight="1" x14ac:dyDescent="0.2">
      <c r="A930" s="167" t="s">
        <v>1856</v>
      </c>
      <c r="B930" s="128" t="s">
        <v>1857</v>
      </c>
      <c r="C930" s="44" t="s">
        <v>1856</v>
      </c>
      <c r="D930" s="257">
        <v>0</v>
      </c>
      <c r="E930" s="257">
        <v>0</v>
      </c>
      <c r="F930" s="168" t="str">
        <f t="shared" si="17"/>
        <v>-</v>
      </c>
    </row>
    <row r="931" spans="1:6" customFormat="1" ht="12.75" customHeight="1" x14ac:dyDescent="0.2">
      <c r="A931" s="167" t="s">
        <v>1858</v>
      </c>
      <c r="B931" s="128" t="s">
        <v>1859</v>
      </c>
      <c r="C931" s="44" t="s">
        <v>1858</v>
      </c>
      <c r="D931" s="257">
        <v>0</v>
      </c>
      <c r="E931" s="257">
        <v>0</v>
      </c>
      <c r="F931" s="168" t="str">
        <f t="shared" si="17"/>
        <v>-</v>
      </c>
    </row>
    <row r="932" spans="1:6" customFormat="1" ht="12.75" customHeight="1" x14ac:dyDescent="0.2">
      <c r="A932" s="167" t="s">
        <v>1860</v>
      </c>
      <c r="B932" s="128" t="s">
        <v>1861</v>
      </c>
      <c r="C932" s="44" t="s">
        <v>1860</v>
      </c>
      <c r="D932" s="257">
        <v>0</v>
      </c>
      <c r="E932" s="257">
        <v>0</v>
      </c>
      <c r="F932" s="168" t="str">
        <f t="shared" si="17"/>
        <v>-</v>
      </c>
    </row>
    <row r="933" spans="1:6" customFormat="1" ht="12.75" customHeight="1" x14ac:dyDescent="0.2">
      <c r="A933" s="167" t="s">
        <v>1862</v>
      </c>
      <c r="B933" s="128" t="s">
        <v>1863</v>
      </c>
      <c r="C933" s="44" t="s">
        <v>1862</v>
      </c>
      <c r="D933" s="257">
        <v>0</v>
      </c>
      <c r="E933" s="257">
        <v>0</v>
      </c>
      <c r="F933" s="168" t="str">
        <f t="shared" si="17"/>
        <v>-</v>
      </c>
    </row>
    <row r="934" spans="1:6" customFormat="1" ht="12.75" customHeight="1" x14ac:dyDescent="0.2">
      <c r="A934" s="167" t="s">
        <v>1864</v>
      </c>
      <c r="B934" s="128" t="s">
        <v>1865</v>
      </c>
      <c r="C934" s="44" t="s">
        <v>1864</v>
      </c>
      <c r="D934" s="257">
        <v>0</v>
      </c>
      <c r="E934" s="257">
        <v>0</v>
      </c>
      <c r="F934" s="168" t="str">
        <f t="shared" si="17"/>
        <v>-</v>
      </c>
    </row>
    <row r="935" spans="1:6" customFormat="1" ht="12.75" customHeight="1" x14ac:dyDescent="0.2">
      <c r="A935" s="167" t="s">
        <v>1866</v>
      </c>
      <c r="B935" s="128" t="s">
        <v>1867</v>
      </c>
      <c r="C935" s="44" t="s">
        <v>1866</v>
      </c>
      <c r="D935" s="257">
        <v>0</v>
      </c>
      <c r="E935" s="257">
        <v>0</v>
      </c>
      <c r="F935" s="168" t="str">
        <f t="shared" si="17"/>
        <v>-</v>
      </c>
    </row>
    <row r="936" spans="1:6" customFormat="1" ht="12.75" customHeight="1" x14ac:dyDescent="0.2">
      <c r="A936" s="167" t="s">
        <v>1868</v>
      </c>
      <c r="B936" s="128" t="s">
        <v>1869</v>
      </c>
      <c r="C936" s="44" t="s">
        <v>1868</v>
      </c>
      <c r="D936" s="257">
        <v>0</v>
      </c>
      <c r="E936" s="257">
        <v>0</v>
      </c>
      <c r="F936" s="168" t="str">
        <f t="shared" si="17"/>
        <v>-</v>
      </c>
    </row>
    <row r="937" spans="1:6" customFormat="1" ht="12.75" customHeight="1" x14ac:dyDescent="0.2">
      <c r="A937" s="167" t="s">
        <v>1870</v>
      </c>
      <c r="B937" s="128" t="s">
        <v>1871</v>
      </c>
      <c r="C937" s="44" t="s">
        <v>1870</v>
      </c>
      <c r="D937" s="257">
        <v>0</v>
      </c>
      <c r="E937" s="257">
        <v>0</v>
      </c>
      <c r="F937" s="168" t="str">
        <f t="shared" si="17"/>
        <v>-</v>
      </c>
    </row>
    <row r="938" spans="1:6" customFormat="1" ht="24" customHeight="1" x14ac:dyDescent="0.2">
      <c r="A938" s="167" t="s">
        <v>1872</v>
      </c>
      <c r="B938" s="128" t="s">
        <v>1873</v>
      </c>
      <c r="C938" s="44" t="s">
        <v>1872</v>
      </c>
      <c r="D938" s="257">
        <v>0</v>
      </c>
      <c r="E938" s="257">
        <v>0</v>
      </c>
      <c r="F938" s="168" t="str">
        <f t="shared" si="17"/>
        <v>-</v>
      </c>
    </row>
    <row r="939" spans="1:6" customFormat="1" ht="24" customHeight="1" x14ac:dyDescent="0.2">
      <c r="A939" s="167" t="s">
        <v>1874</v>
      </c>
      <c r="B939" s="128" t="s">
        <v>1875</v>
      </c>
      <c r="C939" s="44" t="s">
        <v>1874</v>
      </c>
      <c r="D939" s="257">
        <v>0</v>
      </c>
      <c r="E939" s="257">
        <v>0</v>
      </c>
      <c r="F939" s="168" t="str">
        <f t="shared" si="17"/>
        <v>-</v>
      </c>
    </row>
    <row r="940" spans="1:6" customFormat="1" ht="24" customHeight="1" x14ac:dyDescent="0.2">
      <c r="A940" s="167" t="s">
        <v>1876</v>
      </c>
      <c r="B940" s="128" t="s">
        <v>1877</v>
      </c>
      <c r="C940" s="44" t="s">
        <v>1876</v>
      </c>
      <c r="D940" s="257">
        <v>0</v>
      </c>
      <c r="E940" s="257">
        <v>0</v>
      </c>
      <c r="F940" s="168" t="str">
        <f t="shared" si="17"/>
        <v>-</v>
      </c>
    </row>
    <row r="941" spans="1:6" customFormat="1" ht="24" customHeight="1" x14ac:dyDescent="0.2">
      <c r="A941" s="167" t="s">
        <v>1878</v>
      </c>
      <c r="B941" s="128" t="s">
        <v>1879</v>
      </c>
      <c r="C941" s="44" t="s">
        <v>1878</v>
      </c>
      <c r="D941" s="257">
        <v>0</v>
      </c>
      <c r="E941" s="257">
        <v>0</v>
      </c>
      <c r="F941" s="168" t="str">
        <f t="shared" si="17"/>
        <v>-</v>
      </c>
    </row>
    <row r="942" spans="1:6" customFormat="1" ht="24" customHeight="1" x14ac:dyDescent="0.2">
      <c r="A942" s="167" t="s">
        <v>1880</v>
      </c>
      <c r="B942" s="128" t="s">
        <v>1881</v>
      </c>
      <c r="C942" s="44" t="s">
        <v>1880</v>
      </c>
      <c r="D942" s="257">
        <v>0</v>
      </c>
      <c r="E942" s="257">
        <v>0</v>
      </c>
      <c r="F942" s="168" t="str">
        <f t="shared" si="17"/>
        <v>-</v>
      </c>
    </row>
    <row r="943" spans="1:6" customFormat="1" ht="24" customHeight="1" x14ac:dyDescent="0.2">
      <c r="A943" s="167" t="s">
        <v>1882</v>
      </c>
      <c r="B943" s="128" t="s">
        <v>1883</v>
      </c>
      <c r="C943" s="44" t="s">
        <v>1882</v>
      </c>
      <c r="D943" s="257">
        <v>0</v>
      </c>
      <c r="E943" s="257">
        <v>0</v>
      </c>
      <c r="F943" s="168" t="str">
        <f t="shared" si="17"/>
        <v>-</v>
      </c>
    </row>
    <row r="944" spans="1:6" customFormat="1" ht="12.75" customHeight="1" x14ac:dyDescent="0.2">
      <c r="A944" s="167" t="s">
        <v>1884</v>
      </c>
      <c r="B944" s="128" t="s">
        <v>1885</v>
      </c>
      <c r="C944" s="44" t="s">
        <v>1884</v>
      </c>
      <c r="D944" s="257">
        <v>0</v>
      </c>
      <c r="E944" s="257">
        <v>0</v>
      </c>
      <c r="F944" s="168" t="str">
        <f t="shared" si="17"/>
        <v>-</v>
      </c>
    </row>
    <row r="945" spans="1:6" customFormat="1" ht="24" customHeight="1" x14ac:dyDescent="0.2">
      <c r="A945" s="167" t="s">
        <v>1886</v>
      </c>
      <c r="B945" s="128" t="s">
        <v>1887</v>
      </c>
      <c r="C945" s="44" t="s">
        <v>1886</v>
      </c>
      <c r="D945" s="257">
        <v>0</v>
      </c>
      <c r="E945" s="257">
        <v>0</v>
      </c>
      <c r="F945" s="168" t="str">
        <f t="shared" si="17"/>
        <v>-</v>
      </c>
    </row>
    <row r="946" spans="1:6" customFormat="1" ht="24" customHeight="1" x14ac:dyDescent="0.2">
      <c r="A946" s="167" t="s">
        <v>1888</v>
      </c>
      <c r="B946" s="173" t="s">
        <v>1889</v>
      </c>
      <c r="C946" s="44" t="s">
        <v>1888</v>
      </c>
      <c r="D946" s="257">
        <v>0</v>
      </c>
      <c r="E946" s="257">
        <v>0</v>
      </c>
      <c r="F946" s="168" t="str">
        <f t="shared" si="17"/>
        <v>-</v>
      </c>
    </row>
    <row r="947" spans="1:6" customFormat="1" ht="24" customHeight="1" x14ac:dyDescent="0.2">
      <c r="A947" s="167" t="s">
        <v>1890</v>
      </c>
      <c r="B947" s="173" t="s">
        <v>1891</v>
      </c>
      <c r="C947" s="44" t="s">
        <v>1890</v>
      </c>
      <c r="D947" s="257">
        <v>0</v>
      </c>
      <c r="E947" s="257">
        <v>0</v>
      </c>
      <c r="F947" s="168" t="str">
        <f t="shared" si="17"/>
        <v>-</v>
      </c>
    </row>
    <row r="948" spans="1:6" customFormat="1" ht="24" customHeight="1" x14ac:dyDescent="0.2">
      <c r="A948" s="167" t="s">
        <v>1892</v>
      </c>
      <c r="B948" s="128" t="s">
        <v>1893</v>
      </c>
      <c r="C948" s="44" t="s">
        <v>1892</v>
      </c>
      <c r="D948" s="257">
        <v>0</v>
      </c>
      <c r="E948" s="257">
        <v>0</v>
      </c>
      <c r="F948" s="168" t="str">
        <f t="shared" si="17"/>
        <v>-</v>
      </c>
    </row>
    <row r="949" spans="1:6" customFormat="1" ht="24" customHeight="1" x14ac:dyDescent="0.2">
      <c r="A949" s="167" t="s">
        <v>1894</v>
      </c>
      <c r="B949" s="173" t="s">
        <v>1895</v>
      </c>
      <c r="C949" s="44" t="s">
        <v>1894</v>
      </c>
      <c r="D949" s="257">
        <v>0</v>
      </c>
      <c r="E949" s="257">
        <v>0</v>
      </c>
      <c r="F949" s="168" t="str">
        <f t="shared" si="17"/>
        <v>-</v>
      </c>
    </row>
    <row r="950" spans="1:6" customFormat="1" ht="24" customHeight="1" x14ac:dyDescent="0.2">
      <c r="A950" s="167" t="s">
        <v>1896</v>
      </c>
      <c r="B950" s="128" t="s">
        <v>1897</v>
      </c>
      <c r="C950" s="44" t="s">
        <v>1896</v>
      </c>
      <c r="D950" s="257">
        <v>0</v>
      </c>
      <c r="E950" s="257">
        <v>0</v>
      </c>
      <c r="F950" s="168" t="str">
        <f t="shared" si="17"/>
        <v>-</v>
      </c>
    </row>
    <row r="951" spans="1:6" customFormat="1" ht="24" customHeight="1" x14ac:dyDescent="0.2">
      <c r="A951" s="167" t="s">
        <v>1898</v>
      </c>
      <c r="B951" s="128" t="s">
        <v>1899</v>
      </c>
      <c r="C951" s="44" t="s">
        <v>1898</v>
      </c>
      <c r="D951" s="257">
        <v>0</v>
      </c>
      <c r="E951" s="257">
        <v>0</v>
      </c>
      <c r="F951" s="168" t="str">
        <f t="shared" si="17"/>
        <v>-</v>
      </c>
    </row>
    <row r="952" spans="1:6" customFormat="1" ht="24" customHeight="1" x14ac:dyDescent="0.2">
      <c r="A952" s="167" t="s">
        <v>1900</v>
      </c>
      <c r="B952" s="173" t="s">
        <v>1901</v>
      </c>
      <c r="C952" s="44" t="s">
        <v>1900</v>
      </c>
      <c r="D952" s="257">
        <v>0</v>
      </c>
      <c r="E952" s="257">
        <v>0</v>
      </c>
      <c r="F952" s="168" t="str">
        <f t="shared" si="17"/>
        <v>-</v>
      </c>
    </row>
    <row r="953" spans="1:6" customFormat="1" ht="24" customHeight="1" x14ac:dyDescent="0.2">
      <c r="A953" s="167" t="s">
        <v>1902</v>
      </c>
      <c r="B953" s="128" t="s">
        <v>1903</v>
      </c>
      <c r="C953" s="44" t="s">
        <v>1902</v>
      </c>
      <c r="D953" s="257">
        <v>0</v>
      </c>
      <c r="E953" s="257">
        <v>0</v>
      </c>
      <c r="F953" s="168" t="str">
        <f t="shared" si="17"/>
        <v>-</v>
      </c>
    </row>
    <row r="954" spans="1:6" customFormat="1" ht="24" customHeight="1" x14ac:dyDescent="0.2">
      <c r="A954" s="167" t="s">
        <v>1904</v>
      </c>
      <c r="B954" s="128" t="s">
        <v>1905</v>
      </c>
      <c r="C954" s="44" t="s">
        <v>1904</v>
      </c>
      <c r="D954" s="257">
        <v>0</v>
      </c>
      <c r="E954" s="257">
        <v>0</v>
      </c>
      <c r="F954" s="168" t="str">
        <f t="shared" si="17"/>
        <v>-</v>
      </c>
    </row>
    <row r="955" spans="1:6" customFormat="1" ht="24" customHeight="1" x14ac:dyDescent="0.2">
      <c r="A955" s="167" t="s">
        <v>1906</v>
      </c>
      <c r="B955" s="128" t="s">
        <v>1907</v>
      </c>
      <c r="C955" s="44" t="s">
        <v>1906</v>
      </c>
      <c r="D955" s="257">
        <v>0</v>
      </c>
      <c r="E955" s="257">
        <v>0</v>
      </c>
      <c r="F955" s="168" t="str">
        <f t="shared" si="17"/>
        <v>-</v>
      </c>
    </row>
    <row r="956" spans="1:6" customFormat="1" ht="24" customHeight="1" x14ac:dyDescent="0.2">
      <c r="A956" s="167" t="s">
        <v>1908</v>
      </c>
      <c r="B956" s="128" t="s">
        <v>1909</v>
      </c>
      <c r="C956" s="44" t="s">
        <v>1908</v>
      </c>
      <c r="D956" s="257">
        <v>0</v>
      </c>
      <c r="E956" s="257">
        <v>0</v>
      </c>
      <c r="F956" s="168" t="str">
        <f t="shared" si="17"/>
        <v>-</v>
      </c>
    </row>
    <row r="957" spans="1:6" customFormat="1" ht="24" customHeight="1" x14ac:dyDescent="0.2">
      <c r="A957" s="167" t="s">
        <v>1910</v>
      </c>
      <c r="B957" s="128" t="s">
        <v>1911</v>
      </c>
      <c r="C957" s="44" t="s">
        <v>1910</v>
      </c>
      <c r="D957" s="257">
        <v>0</v>
      </c>
      <c r="E957" s="257">
        <v>0</v>
      </c>
      <c r="F957" s="168" t="str">
        <f t="shared" si="17"/>
        <v>-</v>
      </c>
    </row>
    <row r="958" spans="1:6" customFormat="1" ht="24" customHeight="1" x14ac:dyDescent="0.2">
      <c r="A958" s="167" t="s">
        <v>1912</v>
      </c>
      <c r="B958" s="128" t="s">
        <v>1913</v>
      </c>
      <c r="C958" s="44" t="s">
        <v>1912</v>
      </c>
      <c r="D958" s="257">
        <v>0</v>
      </c>
      <c r="E958" s="257">
        <v>0</v>
      </c>
      <c r="F958" s="168" t="str">
        <f t="shared" si="17"/>
        <v>-</v>
      </c>
    </row>
    <row r="959" spans="1:6" customFormat="1" ht="24" customHeight="1" x14ac:dyDescent="0.2">
      <c r="A959" s="167" t="s">
        <v>1914</v>
      </c>
      <c r="B959" s="128" t="s">
        <v>1915</v>
      </c>
      <c r="C959" s="44" t="s">
        <v>1914</v>
      </c>
      <c r="D959" s="257">
        <v>0</v>
      </c>
      <c r="E959" s="257">
        <v>0</v>
      </c>
      <c r="F959" s="168" t="str">
        <f t="shared" si="17"/>
        <v>-</v>
      </c>
    </row>
    <row r="960" spans="1:6" customFormat="1" ht="24" customHeight="1" x14ac:dyDescent="0.2">
      <c r="A960" s="167" t="s">
        <v>1916</v>
      </c>
      <c r="B960" s="128" t="s">
        <v>1917</v>
      </c>
      <c r="C960" s="44" t="s">
        <v>1916</v>
      </c>
      <c r="D960" s="257">
        <v>0</v>
      </c>
      <c r="E960" s="257">
        <v>0</v>
      </c>
      <c r="F960" s="168" t="str">
        <f t="shared" si="17"/>
        <v>-</v>
      </c>
    </row>
    <row r="961" spans="1:6" customFormat="1" ht="12.75" customHeight="1" x14ac:dyDescent="0.2">
      <c r="A961" s="167" t="s">
        <v>1918</v>
      </c>
      <c r="B961" s="128" t="s">
        <v>1919</v>
      </c>
      <c r="C961" s="44" t="s">
        <v>1918</v>
      </c>
      <c r="D961" s="257">
        <v>0</v>
      </c>
      <c r="E961" s="257">
        <v>0</v>
      </c>
      <c r="F961" s="168" t="str">
        <f t="shared" si="17"/>
        <v>-</v>
      </c>
    </row>
    <row r="962" spans="1:6" customFormat="1" ht="24" customHeight="1" x14ac:dyDescent="0.2">
      <c r="A962" s="167" t="s">
        <v>1920</v>
      </c>
      <c r="B962" s="173" t="s">
        <v>1921</v>
      </c>
      <c r="C962" s="44" t="s">
        <v>1920</v>
      </c>
      <c r="D962" s="257">
        <v>0</v>
      </c>
      <c r="E962" s="257">
        <v>0</v>
      </c>
      <c r="F962" s="168" t="str">
        <f t="shared" si="17"/>
        <v>-</v>
      </c>
    </row>
    <row r="963" spans="1:6" customFormat="1" ht="24" customHeight="1" x14ac:dyDescent="0.2">
      <c r="A963" s="167" t="s">
        <v>1922</v>
      </c>
      <c r="B963" s="173" t="s">
        <v>1923</v>
      </c>
      <c r="C963" s="44" t="s">
        <v>1922</v>
      </c>
      <c r="D963" s="257">
        <v>0</v>
      </c>
      <c r="E963" s="257">
        <v>0</v>
      </c>
      <c r="F963" s="168" t="str">
        <f t="shared" si="17"/>
        <v>-</v>
      </c>
    </row>
    <row r="964" spans="1:6" customFormat="1" ht="24" customHeight="1" x14ac:dyDescent="0.2">
      <c r="A964" s="167" t="s">
        <v>1924</v>
      </c>
      <c r="B964" s="173" t="s">
        <v>1925</v>
      </c>
      <c r="C964" s="44" t="s">
        <v>1924</v>
      </c>
      <c r="D964" s="257">
        <v>0</v>
      </c>
      <c r="E964" s="257">
        <v>0</v>
      </c>
      <c r="F964" s="168" t="str">
        <f t="shared" si="17"/>
        <v>-</v>
      </c>
    </row>
    <row r="965" spans="1:6" customFormat="1" ht="24" customHeight="1" x14ac:dyDescent="0.2">
      <c r="A965" s="167" t="s">
        <v>1926</v>
      </c>
      <c r="B965" s="128" t="s">
        <v>1927</v>
      </c>
      <c r="C965" s="44" t="s">
        <v>1926</v>
      </c>
      <c r="D965" s="257">
        <v>0</v>
      </c>
      <c r="E965" s="257">
        <v>0</v>
      </c>
      <c r="F965" s="168" t="str">
        <f t="shared" si="17"/>
        <v>-</v>
      </c>
    </row>
    <row r="966" spans="1:6" customFormat="1" ht="12.75" customHeight="1" x14ac:dyDescent="0.2">
      <c r="A966" s="167" t="s">
        <v>1928</v>
      </c>
      <c r="B966" s="128" t="s">
        <v>1929</v>
      </c>
      <c r="C966" s="44" t="s">
        <v>1928</v>
      </c>
      <c r="D966" s="257">
        <v>0</v>
      </c>
      <c r="E966" s="257">
        <v>0</v>
      </c>
      <c r="F966" s="168" t="str">
        <f t="shared" si="17"/>
        <v>-</v>
      </c>
    </row>
    <row r="967" spans="1:6" customFormat="1" ht="24" customHeight="1" x14ac:dyDescent="0.2">
      <c r="A967" s="167" t="s">
        <v>1930</v>
      </c>
      <c r="B967" s="128" t="s">
        <v>1931</v>
      </c>
      <c r="C967" s="44" t="s">
        <v>1930</v>
      </c>
      <c r="D967" s="257">
        <v>0</v>
      </c>
      <c r="E967" s="257">
        <v>0</v>
      </c>
      <c r="F967" s="168" t="str">
        <f t="shared" si="17"/>
        <v>-</v>
      </c>
    </row>
    <row r="968" spans="1:6" customFormat="1" ht="12.75" customHeight="1" x14ac:dyDescent="0.2">
      <c r="A968" s="167" t="s">
        <v>1932</v>
      </c>
      <c r="B968" s="128" t="s">
        <v>1933</v>
      </c>
      <c r="C968" s="44" t="s">
        <v>1932</v>
      </c>
      <c r="D968" s="257">
        <v>0</v>
      </c>
      <c r="E968" s="257">
        <v>0</v>
      </c>
      <c r="F968" s="168" t="str">
        <f t="shared" si="17"/>
        <v>-</v>
      </c>
    </row>
    <row r="969" spans="1:6" customFormat="1" ht="12.75" customHeight="1" x14ac:dyDescent="0.2">
      <c r="A969" s="167" t="s">
        <v>1934</v>
      </c>
      <c r="B969" s="128" t="s">
        <v>1935</v>
      </c>
      <c r="C969" s="44" t="s">
        <v>1934</v>
      </c>
      <c r="D969" s="257">
        <v>0</v>
      </c>
      <c r="E969" s="257">
        <v>0</v>
      </c>
      <c r="F969" s="168" t="str">
        <f t="shared" ref="F969:F982" si="18">IF(D969&lt;&gt;0,IF(E969/D969&gt;=100,"&gt;&gt;100",E969/D969*100),"-")</f>
        <v>-</v>
      </c>
    </row>
    <row r="970" spans="1:6" customFormat="1" ht="12.75" customHeight="1" x14ac:dyDescent="0.2">
      <c r="A970" s="167" t="s">
        <v>1936</v>
      </c>
      <c r="B970" s="128" t="s">
        <v>1937</v>
      </c>
      <c r="C970" s="44" t="s">
        <v>1936</v>
      </c>
      <c r="D970" s="257">
        <v>0</v>
      </c>
      <c r="E970" s="257">
        <v>0</v>
      </c>
      <c r="F970" s="168" t="str">
        <f t="shared" si="18"/>
        <v>-</v>
      </c>
    </row>
    <row r="971" spans="1:6" customFormat="1" ht="12.75" customHeight="1" x14ac:dyDescent="0.2">
      <c r="A971" s="167" t="s">
        <v>1938</v>
      </c>
      <c r="B971" s="128" t="s">
        <v>1939</v>
      </c>
      <c r="C971" s="44" t="s">
        <v>1938</v>
      </c>
      <c r="D971" s="257">
        <v>0</v>
      </c>
      <c r="E971" s="257">
        <v>0</v>
      </c>
      <c r="F971" s="168" t="str">
        <f t="shared" si="18"/>
        <v>-</v>
      </c>
    </row>
    <row r="972" spans="1:6" customFormat="1" ht="12.75" customHeight="1" x14ac:dyDescent="0.2">
      <c r="A972" s="167" t="s">
        <v>1940</v>
      </c>
      <c r="B972" s="128" t="s">
        <v>1941</v>
      </c>
      <c r="C972" s="44" t="s">
        <v>1940</v>
      </c>
      <c r="D972" s="257">
        <v>0</v>
      </c>
      <c r="E972" s="257">
        <v>0</v>
      </c>
      <c r="F972" s="168" t="str">
        <f t="shared" si="18"/>
        <v>-</v>
      </c>
    </row>
    <row r="973" spans="1:6" customFormat="1" ht="12.75" customHeight="1" x14ac:dyDescent="0.2">
      <c r="A973" s="167" t="s">
        <v>1942</v>
      </c>
      <c r="B973" s="128" t="s">
        <v>1943</v>
      </c>
      <c r="C973" s="44" t="s">
        <v>1942</v>
      </c>
      <c r="D973" s="257">
        <v>0</v>
      </c>
      <c r="E973" s="257">
        <v>0</v>
      </c>
      <c r="F973" s="168" t="str">
        <f t="shared" si="18"/>
        <v>-</v>
      </c>
    </row>
    <row r="974" spans="1:6" customFormat="1" ht="12.75" customHeight="1" x14ac:dyDescent="0.2">
      <c r="A974" s="167" t="s">
        <v>1944</v>
      </c>
      <c r="B974" s="128" t="s">
        <v>1945</v>
      </c>
      <c r="C974" s="44" t="s">
        <v>1944</v>
      </c>
      <c r="D974" s="257">
        <v>0</v>
      </c>
      <c r="E974" s="257">
        <v>0</v>
      </c>
      <c r="F974" s="168" t="str">
        <f t="shared" si="18"/>
        <v>-</v>
      </c>
    </row>
    <row r="975" spans="1:6" customFormat="1" ht="12.75" customHeight="1" x14ac:dyDescent="0.2">
      <c r="A975" s="167" t="s">
        <v>1946</v>
      </c>
      <c r="B975" s="128" t="s">
        <v>1947</v>
      </c>
      <c r="C975" s="44" t="s">
        <v>1946</v>
      </c>
      <c r="D975" s="257">
        <v>0</v>
      </c>
      <c r="E975" s="257">
        <v>0</v>
      </c>
      <c r="F975" s="168" t="str">
        <f t="shared" si="18"/>
        <v>-</v>
      </c>
    </row>
    <row r="976" spans="1:6" customFormat="1" ht="24" customHeight="1" x14ac:dyDescent="0.2">
      <c r="A976" s="167" t="s">
        <v>1948</v>
      </c>
      <c r="B976" s="128" t="s">
        <v>1949</v>
      </c>
      <c r="C976" s="44" t="s">
        <v>1948</v>
      </c>
      <c r="D976" s="257">
        <v>0</v>
      </c>
      <c r="E976" s="257">
        <v>0</v>
      </c>
      <c r="F976" s="168" t="str">
        <f t="shared" si="18"/>
        <v>-</v>
      </c>
    </row>
    <row r="977" spans="1:6" customFormat="1" ht="24" customHeight="1" x14ac:dyDescent="0.2">
      <c r="A977" s="167" t="s">
        <v>1950</v>
      </c>
      <c r="B977" s="128" t="s">
        <v>1951</v>
      </c>
      <c r="C977" s="44" t="s">
        <v>1950</v>
      </c>
      <c r="D977" s="257">
        <v>0</v>
      </c>
      <c r="E977" s="257">
        <v>0</v>
      </c>
      <c r="F977" s="168" t="str">
        <f t="shared" si="18"/>
        <v>-</v>
      </c>
    </row>
    <row r="978" spans="1:6" customFormat="1" ht="24" customHeight="1" x14ac:dyDescent="0.2">
      <c r="A978" s="167" t="s">
        <v>1952</v>
      </c>
      <c r="B978" s="128" t="s">
        <v>1953</v>
      </c>
      <c r="C978" s="44" t="s">
        <v>1952</v>
      </c>
      <c r="D978" s="257">
        <v>0</v>
      </c>
      <c r="E978" s="257">
        <v>0</v>
      </c>
      <c r="F978" s="168" t="str">
        <f t="shared" si="18"/>
        <v>-</v>
      </c>
    </row>
    <row r="979" spans="1:6" customFormat="1" ht="24" customHeight="1" x14ac:dyDescent="0.2">
      <c r="A979" s="167" t="s">
        <v>1954</v>
      </c>
      <c r="B979" s="128" t="s">
        <v>1955</v>
      </c>
      <c r="C979" s="44" t="s">
        <v>1954</v>
      </c>
      <c r="D979" s="257">
        <v>0</v>
      </c>
      <c r="E979" s="257">
        <v>0</v>
      </c>
      <c r="F979" s="168" t="str">
        <f t="shared" si="18"/>
        <v>-</v>
      </c>
    </row>
    <row r="980" spans="1:6" customFormat="1" ht="24" customHeight="1" x14ac:dyDescent="0.2">
      <c r="A980" s="167" t="s">
        <v>1956</v>
      </c>
      <c r="B980" s="128" t="s">
        <v>1957</v>
      </c>
      <c r="C980" s="44" t="s">
        <v>1956</v>
      </c>
      <c r="D980" s="257">
        <v>0</v>
      </c>
      <c r="E980" s="257">
        <v>0</v>
      </c>
      <c r="F980" s="168" t="str">
        <f t="shared" si="18"/>
        <v>-</v>
      </c>
    </row>
    <row r="981" spans="1:6" customFormat="1" ht="24" customHeight="1" x14ac:dyDescent="0.2">
      <c r="A981" s="167" t="s">
        <v>1958</v>
      </c>
      <c r="B981" s="128" t="s">
        <v>1959</v>
      </c>
      <c r="C981" s="44" t="s">
        <v>1958</v>
      </c>
      <c r="D981" s="257">
        <v>0</v>
      </c>
      <c r="E981" s="257">
        <v>0</v>
      </c>
      <c r="F981" s="168" t="str">
        <f t="shared" si="18"/>
        <v>-</v>
      </c>
    </row>
    <row r="982" spans="1:6" customFormat="1" ht="24" customHeight="1" x14ac:dyDescent="0.2">
      <c r="A982" s="176" t="s">
        <v>1960</v>
      </c>
      <c r="B982" s="177" t="s">
        <v>1961</v>
      </c>
      <c r="C982" s="45" t="s">
        <v>1960</v>
      </c>
      <c r="D982" s="258">
        <v>0</v>
      </c>
      <c r="E982" s="258">
        <v>0</v>
      </c>
      <c r="F982" s="178" t="str">
        <f t="shared" si="18"/>
        <v>-</v>
      </c>
    </row>
    <row r="983" spans="1:6" customFormat="1" ht="20.100000000000001" customHeight="1" x14ac:dyDescent="0.2">
      <c r="A983" s="317" t="s">
        <v>1962</v>
      </c>
      <c r="B983" s="318"/>
      <c r="C983" s="181"/>
      <c r="D983" s="182"/>
      <c r="E983" s="182"/>
      <c r="F983" s="183"/>
    </row>
    <row r="984" spans="1:6" customFormat="1" ht="39" customHeight="1" x14ac:dyDescent="0.2">
      <c r="A984" s="89" t="s">
        <v>1963</v>
      </c>
      <c r="B984" s="85" t="s">
        <v>41</v>
      </c>
      <c r="C984" s="99" t="s">
        <v>42</v>
      </c>
      <c r="D984" s="47" t="s">
        <v>1964</v>
      </c>
      <c r="E984" s="48" t="s">
        <v>1965</v>
      </c>
      <c r="F984" s="47" t="s">
        <v>55</v>
      </c>
    </row>
    <row r="985" spans="1:6" customFormat="1" ht="36" customHeight="1" x14ac:dyDescent="0.2">
      <c r="A985" s="184" t="s">
        <v>1966</v>
      </c>
      <c r="B985" s="185" t="s">
        <v>1967</v>
      </c>
      <c r="C985" s="49" t="s">
        <v>1968</v>
      </c>
      <c r="D985" s="261">
        <v>0</v>
      </c>
      <c r="E985" s="261">
        <v>0</v>
      </c>
      <c r="F985" s="186" t="str">
        <f t="shared" ref="F985:F992" si="19">IF(D985&lt;&gt;0,IF(E985/D985&gt;=100,"&gt;&gt;100",E985/D985*100),"-")</f>
        <v>-</v>
      </c>
    </row>
    <row r="986" spans="1:6" customFormat="1" ht="24" customHeight="1" x14ac:dyDescent="0.2">
      <c r="A986" s="167" t="s">
        <v>1969</v>
      </c>
      <c r="B986" s="128" t="s">
        <v>1970</v>
      </c>
      <c r="C986" s="44" t="s">
        <v>1969</v>
      </c>
      <c r="D986" s="262">
        <v>0</v>
      </c>
      <c r="E986" s="262">
        <v>0</v>
      </c>
      <c r="F986" s="168" t="str">
        <f t="shared" si="19"/>
        <v>-</v>
      </c>
    </row>
    <row r="987" spans="1:6" customFormat="1" ht="24" customHeight="1" x14ac:dyDescent="0.2">
      <c r="A987" s="167" t="s">
        <v>1971</v>
      </c>
      <c r="B987" s="128" t="s">
        <v>1972</v>
      </c>
      <c r="C987" s="44" t="s">
        <v>1971</v>
      </c>
      <c r="D987" s="262">
        <v>0</v>
      </c>
      <c r="E987" s="262">
        <v>0</v>
      </c>
      <c r="F987" s="168" t="str">
        <f t="shared" si="19"/>
        <v>-</v>
      </c>
    </row>
    <row r="988" spans="1:6" customFormat="1" ht="24" customHeight="1" x14ac:dyDescent="0.2">
      <c r="A988" s="167" t="s">
        <v>1973</v>
      </c>
      <c r="B988" s="128" t="s">
        <v>1974</v>
      </c>
      <c r="C988" s="44" t="s">
        <v>1973</v>
      </c>
      <c r="D988" s="262">
        <v>0</v>
      </c>
      <c r="E988" s="262">
        <v>0</v>
      </c>
      <c r="F988" s="168" t="str">
        <f t="shared" si="19"/>
        <v>-</v>
      </c>
    </row>
    <row r="989" spans="1:6" customFormat="1" ht="12.75" customHeight="1" x14ac:dyDescent="0.2">
      <c r="A989" s="167" t="s">
        <v>1975</v>
      </c>
      <c r="B989" s="128" t="s">
        <v>1976</v>
      </c>
      <c r="C989" s="44" t="s">
        <v>1975</v>
      </c>
      <c r="D989" s="262">
        <v>0</v>
      </c>
      <c r="E989" s="262">
        <v>0</v>
      </c>
      <c r="F989" s="168" t="str">
        <f t="shared" si="19"/>
        <v>-</v>
      </c>
    </row>
    <row r="990" spans="1:6" customFormat="1" ht="36" customHeight="1" x14ac:dyDescent="0.2">
      <c r="A990" s="167" t="s">
        <v>1977</v>
      </c>
      <c r="B990" s="128" t="s">
        <v>1978</v>
      </c>
      <c r="C990" s="44" t="s">
        <v>1979</v>
      </c>
      <c r="D990" s="262">
        <v>0</v>
      </c>
      <c r="E990" s="262">
        <v>0</v>
      </c>
      <c r="F990" s="168" t="str">
        <f t="shared" si="19"/>
        <v>-</v>
      </c>
    </row>
    <row r="991" spans="1:6" customFormat="1" ht="12.75" customHeight="1" x14ac:dyDescent="0.2">
      <c r="A991" s="167" t="s">
        <v>1980</v>
      </c>
      <c r="B991" s="128" t="s">
        <v>1981</v>
      </c>
      <c r="C991" s="44" t="s">
        <v>1980</v>
      </c>
      <c r="D991" s="262">
        <v>0</v>
      </c>
      <c r="E991" s="262">
        <v>0</v>
      </c>
      <c r="F991" s="168" t="str">
        <f t="shared" si="19"/>
        <v>-</v>
      </c>
    </row>
    <row r="992" spans="1:6" customFormat="1" ht="24" customHeight="1" x14ac:dyDescent="0.2">
      <c r="A992" s="176" t="s">
        <v>1982</v>
      </c>
      <c r="B992" s="177" t="s">
        <v>1983</v>
      </c>
      <c r="C992" s="45" t="s">
        <v>1982</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F300" sqref="F300"/>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1984</v>
      </c>
      <c r="E3" s="124" t="s">
        <v>1985</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1986</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1987</v>
      </c>
      <c r="C6" s="240" t="s">
        <v>1988</v>
      </c>
      <c r="D6" s="264">
        <f>D7+D68</f>
        <v>2014538.03</v>
      </c>
      <c r="E6" s="264">
        <f>E7+E68</f>
        <v>1947679.5799999998</v>
      </c>
      <c r="F6" s="241">
        <f t="shared" ref="F6:F37" si="0">IF(D6&gt;0,IF(E6/D6&gt;=100,"&gt;&gt;100",E6/D6*100),"-")</f>
        <v>96.681201893220148</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1989</v>
      </c>
      <c r="B7" s="174" t="s">
        <v>1990</v>
      </c>
      <c r="C7" s="200" t="s">
        <v>1991</v>
      </c>
      <c r="D7" s="265">
        <f>D8+D12+D51+D52+D56+D63</f>
        <v>1148507.8</v>
      </c>
      <c r="E7" s="265">
        <f>E8+E12+E51+E52+E56+E63</f>
        <v>1022208.1799999998</v>
      </c>
      <c r="F7" s="242">
        <f t="shared" si="0"/>
        <v>89.003155224544386</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1992</v>
      </c>
      <c r="B8" s="174" t="s">
        <v>1993</v>
      </c>
      <c r="C8" s="200" t="s">
        <v>1992</v>
      </c>
      <c r="D8" s="265">
        <f>D9+D10-D11</f>
        <v>285549.40000000002</v>
      </c>
      <c r="E8" s="265">
        <f>E9+E10-E11</f>
        <v>317482.17000000004</v>
      </c>
      <c r="F8" s="242">
        <f t="shared" si="0"/>
        <v>111.18292316495851</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1994</v>
      </c>
      <c r="B9" s="174" t="s">
        <v>1995</v>
      </c>
      <c r="C9" s="200" t="s">
        <v>1994</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1996</v>
      </c>
      <c r="B10" s="174" t="s">
        <v>1997</v>
      </c>
      <c r="C10" s="200" t="s">
        <v>1996</v>
      </c>
      <c r="D10" s="266">
        <v>329992.25</v>
      </c>
      <c r="E10" s="266">
        <v>362436.9</v>
      </c>
      <c r="F10" s="242">
        <f t="shared" si="0"/>
        <v>109.83194302290433</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1998</v>
      </c>
      <c r="B11" s="174" t="s">
        <v>1999</v>
      </c>
      <c r="C11" s="200" t="s">
        <v>1998</v>
      </c>
      <c r="D11" s="266">
        <v>44442.85</v>
      </c>
      <c r="E11" s="266">
        <v>44954.73</v>
      </c>
      <c r="F11" s="242">
        <f t="shared" si="0"/>
        <v>101.15177131979611</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2000</v>
      </c>
      <c r="B12" s="174" t="s">
        <v>2001</v>
      </c>
      <c r="C12" s="200" t="s">
        <v>2000</v>
      </c>
      <c r="D12" s="265">
        <f>D13+D19+D29+D35+D41+D45</f>
        <v>862449.5399999998</v>
      </c>
      <c r="E12" s="265">
        <f>E13+E19+E29+E35+E41+E45</f>
        <v>704217.14999999979</v>
      </c>
      <c r="F12" s="242">
        <f t="shared" si="0"/>
        <v>81.653142281228412</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2002</v>
      </c>
      <c r="B13" s="174" t="s">
        <v>2003</v>
      </c>
      <c r="C13" s="200" t="s">
        <v>2002</v>
      </c>
      <c r="D13" s="265">
        <f>SUM(D14:D17)-D18</f>
        <v>87648.669999999984</v>
      </c>
      <c r="E13" s="265">
        <f>SUM(E14:E17)-E18</f>
        <v>87155.189999999944</v>
      </c>
      <c r="F13" s="242">
        <f t="shared" si="0"/>
        <v>99.43697947726983</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2004</v>
      </c>
      <c r="B14" s="174" t="s">
        <v>665</v>
      </c>
      <c r="C14" s="200" t="s">
        <v>2004</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2005</v>
      </c>
      <c r="B15" s="174" t="s">
        <v>667</v>
      </c>
      <c r="C15" s="200" t="s">
        <v>2005</v>
      </c>
      <c r="D15" s="266">
        <v>498275.17</v>
      </c>
      <c r="E15" s="266">
        <v>509625.17</v>
      </c>
      <c r="F15" s="242">
        <f t="shared" si="0"/>
        <v>102.27785783505929</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2006</v>
      </c>
      <c r="B16" s="174" t="s">
        <v>669</v>
      </c>
      <c r="C16" s="200" t="s">
        <v>2006</v>
      </c>
      <c r="D16" s="266">
        <v>9264.0499999999993</v>
      </c>
      <c r="E16" s="266">
        <v>9264.0499999999993</v>
      </c>
      <c r="F16" s="242">
        <f t="shared" si="0"/>
        <v>100</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2007</v>
      </c>
      <c r="B17" s="174" t="s">
        <v>671</v>
      </c>
      <c r="C17" s="200" t="s">
        <v>2007</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2008</v>
      </c>
      <c r="B18" s="174" t="s">
        <v>2009</v>
      </c>
      <c r="C18" s="200" t="s">
        <v>2008</v>
      </c>
      <c r="D18" s="266">
        <v>419890.55</v>
      </c>
      <c r="E18" s="266">
        <v>431734.03</v>
      </c>
      <c r="F18" s="242">
        <f t="shared" si="0"/>
        <v>102.82061122833082</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2010</v>
      </c>
      <c r="B19" s="174" t="s">
        <v>2011</v>
      </c>
      <c r="C19" s="200" t="s">
        <v>2010</v>
      </c>
      <c r="D19" s="265">
        <f>SUM(D20:D27)-D28</f>
        <v>159314.56999999995</v>
      </c>
      <c r="E19" s="265">
        <f>SUM(E20:E27)-E28</f>
        <v>137324.82999999996</v>
      </c>
      <c r="F19" s="242">
        <f t="shared" si="0"/>
        <v>86.197282520989759</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2012</v>
      </c>
      <c r="B20" s="174" t="s">
        <v>675</v>
      </c>
      <c r="C20" s="200" t="s">
        <v>2012</v>
      </c>
      <c r="D20" s="266">
        <v>87230.3</v>
      </c>
      <c r="E20" s="266">
        <v>90065.1</v>
      </c>
      <c r="F20" s="242">
        <f t="shared" si="0"/>
        <v>103.24978820432808</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2013</v>
      </c>
      <c r="B21" s="174" t="s">
        <v>768</v>
      </c>
      <c r="C21" s="200" t="s">
        <v>2013</v>
      </c>
      <c r="D21" s="266">
        <v>1994.46</v>
      </c>
      <c r="E21" s="266">
        <v>3814.78</v>
      </c>
      <c r="F21" s="242">
        <f t="shared" si="0"/>
        <v>191.26881461648767</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2014</v>
      </c>
      <c r="B22" s="174" t="s">
        <v>679</v>
      </c>
      <c r="C22" s="200" t="s">
        <v>2014</v>
      </c>
      <c r="D22" s="266">
        <v>372599.41</v>
      </c>
      <c r="E22" s="266">
        <v>385060.65</v>
      </c>
      <c r="F22" s="242">
        <f t="shared" si="0"/>
        <v>103.3444067987118</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2015</v>
      </c>
      <c r="B23" s="174" t="s">
        <v>681</v>
      </c>
      <c r="C23" s="200" t="s">
        <v>2015</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2016</v>
      </c>
      <c r="B24" s="174" t="s">
        <v>2017</v>
      </c>
      <c r="C24" s="200" t="s">
        <v>2016</v>
      </c>
      <c r="D24" s="266">
        <v>3303.47</v>
      </c>
      <c r="E24" s="266">
        <v>3303.47</v>
      </c>
      <c r="F24" s="242">
        <f t="shared" si="0"/>
        <v>100</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2018</v>
      </c>
      <c r="B25" s="174" t="s">
        <v>685</v>
      </c>
      <c r="C25" s="200" t="s">
        <v>2018</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2019</v>
      </c>
      <c r="B26" s="174" t="s">
        <v>687</v>
      </c>
      <c r="C26" s="200" t="s">
        <v>2019</v>
      </c>
      <c r="D26" s="266">
        <v>177113.21</v>
      </c>
      <c r="E26" s="266">
        <v>175278.71</v>
      </c>
      <c r="F26" s="242">
        <f t="shared" si="0"/>
        <v>98.964221810445423</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2020</v>
      </c>
      <c r="B27" s="174" t="s">
        <v>689</v>
      </c>
      <c r="C27" s="200" t="s">
        <v>2020</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2021</v>
      </c>
      <c r="B28" s="174" t="s">
        <v>2022</v>
      </c>
      <c r="C28" s="200" t="s">
        <v>2021</v>
      </c>
      <c r="D28" s="266">
        <v>482926.28</v>
      </c>
      <c r="E28" s="266">
        <v>520197.88</v>
      </c>
      <c r="F28" s="242">
        <f t="shared" si="0"/>
        <v>107.71786534375391</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2023</v>
      </c>
      <c r="B29" s="174" t="s">
        <v>2024</v>
      </c>
      <c r="C29" s="200" t="s">
        <v>2023</v>
      </c>
      <c r="D29" s="265">
        <f>SUM(D30:D33)-D34</f>
        <v>615486.29999999981</v>
      </c>
      <c r="E29" s="265">
        <f>SUM(E30:E33)-E34</f>
        <v>479737.12999999989</v>
      </c>
      <c r="F29" s="242">
        <f t="shared" si="0"/>
        <v>77.94440428649672</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2025</v>
      </c>
      <c r="B30" s="174" t="s">
        <v>693</v>
      </c>
      <c r="C30" s="200" t="s">
        <v>2025</v>
      </c>
      <c r="D30" s="266">
        <v>88452.96</v>
      </c>
      <c r="E30" s="266">
        <v>88452.96</v>
      </c>
      <c r="F30" s="242">
        <f t="shared" si="0"/>
        <v>100</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2026</v>
      </c>
      <c r="B31" s="174" t="s">
        <v>2027</v>
      </c>
      <c r="C31" s="200" t="s">
        <v>2026</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2028</v>
      </c>
      <c r="B32" s="174" t="s">
        <v>697</v>
      </c>
      <c r="C32" s="200" t="s">
        <v>2028</v>
      </c>
      <c r="D32" s="266">
        <v>1675091.95</v>
      </c>
      <c r="E32" s="266">
        <v>1437099.47</v>
      </c>
      <c r="F32" s="242">
        <f t="shared" si="0"/>
        <v>85.792273671902009</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2029</v>
      </c>
      <c r="B33" s="174" t="s">
        <v>699</v>
      </c>
      <c r="C33" s="200" t="s">
        <v>2029</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2030</v>
      </c>
      <c r="B34" s="174" t="s">
        <v>2031</v>
      </c>
      <c r="C34" s="200" t="s">
        <v>2030</v>
      </c>
      <c r="D34" s="266">
        <v>1148058.6100000001</v>
      </c>
      <c r="E34" s="266">
        <v>1045815.3</v>
      </c>
      <c r="F34" s="242">
        <f t="shared" si="0"/>
        <v>91.094243002105955</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2032</v>
      </c>
      <c r="B35" s="174" t="s">
        <v>2033</v>
      </c>
      <c r="C35" s="200" t="s">
        <v>2032</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2034</v>
      </c>
      <c r="B36" s="174" t="s">
        <v>784</v>
      </c>
      <c r="C36" s="200" t="s">
        <v>2034</v>
      </c>
      <c r="D36" s="266">
        <v>0</v>
      </c>
      <c r="E36" s="266">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2035</v>
      </c>
      <c r="B37" s="174" t="s">
        <v>705</v>
      </c>
      <c r="C37" s="200" t="s">
        <v>2035</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2036</v>
      </c>
      <c r="B38" s="174" t="s">
        <v>707</v>
      </c>
      <c r="C38" s="200" t="s">
        <v>2036</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2037</v>
      </c>
      <c r="B39" s="174" t="s">
        <v>709</v>
      </c>
      <c r="C39" s="200" t="s">
        <v>2037</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2038</v>
      </c>
      <c r="B40" s="174" t="s">
        <v>2039</v>
      </c>
      <c r="C40" s="200" t="s">
        <v>2038</v>
      </c>
      <c r="D40" s="266">
        <v>0</v>
      </c>
      <c r="E40" s="266">
        <v>0</v>
      </c>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2040</v>
      </c>
      <c r="B41" s="174" t="s">
        <v>2041</v>
      </c>
      <c r="C41" s="200" t="s">
        <v>2040</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2042</v>
      </c>
      <c r="B42" s="174" t="s">
        <v>713</v>
      </c>
      <c r="C42" s="200" t="s">
        <v>2042</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2043</v>
      </c>
      <c r="B43" s="174" t="s">
        <v>715</v>
      </c>
      <c r="C43" s="200" t="s">
        <v>2043</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2044</v>
      </c>
      <c r="B44" s="174" t="s">
        <v>2045</v>
      </c>
      <c r="C44" s="200" t="s">
        <v>2044</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2046</v>
      </c>
      <c r="B45" s="174" t="s">
        <v>2047</v>
      </c>
      <c r="C45" s="200" t="s">
        <v>2046</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2048</v>
      </c>
      <c r="B46" s="174" t="s">
        <v>719</v>
      </c>
      <c r="C46" s="200" t="s">
        <v>2048</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2049</v>
      </c>
      <c r="B47" s="174" t="s">
        <v>2050</v>
      </c>
      <c r="C47" s="200" t="s">
        <v>2049</v>
      </c>
      <c r="D47" s="266">
        <v>11190.34</v>
      </c>
      <c r="E47" s="266">
        <v>11190.34</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2051</v>
      </c>
      <c r="B48" s="174" t="s">
        <v>723</v>
      </c>
      <c r="C48" s="200" t="s">
        <v>2051</v>
      </c>
      <c r="D48" s="266">
        <v>7671.38</v>
      </c>
      <c r="E48" s="266">
        <v>7671.38</v>
      </c>
      <c r="F48" s="242">
        <f t="shared" si="1"/>
        <v>100</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2052</v>
      </c>
      <c r="B49" s="174" t="s">
        <v>725</v>
      </c>
      <c r="C49" s="200" t="s">
        <v>2052</v>
      </c>
      <c r="D49" s="266">
        <v>195090.41</v>
      </c>
      <c r="E49" s="266">
        <v>195090.41</v>
      </c>
      <c r="F49" s="242">
        <f t="shared" si="1"/>
        <v>100</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2053</v>
      </c>
      <c r="B50" s="174" t="s">
        <v>2054</v>
      </c>
      <c r="C50" s="200" t="s">
        <v>2053</v>
      </c>
      <c r="D50" s="266">
        <v>213952.13</v>
      </c>
      <c r="E50" s="266">
        <v>213952.13</v>
      </c>
      <c r="F50" s="242">
        <f t="shared" si="1"/>
        <v>100</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2055</v>
      </c>
      <c r="B51" s="174" t="s">
        <v>2056</v>
      </c>
      <c r="C51" s="200" t="s">
        <v>2055</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2057</v>
      </c>
      <c r="B52" s="174" t="s">
        <v>2058</v>
      </c>
      <c r="C52" s="200" t="s">
        <v>2057</v>
      </c>
      <c r="D52" s="265">
        <f>SUM(D53:D54)-D55</f>
        <v>508.86000000000058</v>
      </c>
      <c r="E52" s="265">
        <f>SUM(E53:E54)-E55</f>
        <v>508.86000000000058</v>
      </c>
      <c r="F52" s="242">
        <f t="shared" si="1"/>
        <v>100</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2059</v>
      </c>
      <c r="B53" s="174" t="s">
        <v>2060</v>
      </c>
      <c r="C53" s="200" t="s">
        <v>2059</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2061</v>
      </c>
      <c r="B54" s="174" t="s">
        <v>2062</v>
      </c>
      <c r="C54" s="200" t="s">
        <v>2061</v>
      </c>
      <c r="D54" s="266">
        <v>8236.68</v>
      </c>
      <c r="E54" s="266">
        <v>10805.78</v>
      </c>
      <c r="F54" s="242">
        <f t="shared" si="1"/>
        <v>131.19096529184088</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2063</v>
      </c>
      <c r="B55" s="174" t="s">
        <v>2064</v>
      </c>
      <c r="C55" s="200" t="s">
        <v>2063</v>
      </c>
      <c r="D55" s="266">
        <v>7727.82</v>
      </c>
      <c r="E55" s="266">
        <v>10296.92</v>
      </c>
      <c r="F55" s="242">
        <f t="shared" si="1"/>
        <v>133.24482195496273</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2065</v>
      </c>
      <c r="B56" s="174" t="s">
        <v>2066</v>
      </c>
      <c r="C56" s="200" t="s">
        <v>2065</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2067</v>
      </c>
      <c r="B57" s="174" t="s">
        <v>2068</v>
      </c>
      <c r="C57" s="200" t="s">
        <v>2067</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2069</v>
      </c>
      <c r="B58" s="174" t="s">
        <v>2070</v>
      </c>
      <c r="C58" s="200" t="s">
        <v>2069</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2071</v>
      </c>
      <c r="B59" s="174" t="s">
        <v>2072</v>
      </c>
      <c r="C59" s="200" t="s">
        <v>2071</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2073</v>
      </c>
      <c r="B60" s="174" t="s">
        <v>2074</v>
      </c>
      <c r="C60" s="200" t="s">
        <v>2073</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2075</v>
      </c>
      <c r="B61" s="174" t="s">
        <v>2076</v>
      </c>
      <c r="C61" s="200" t="s">
        <v>2075</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2077</v>
      </c>
      <c r="B62" s="174" t="s">
        <v>2078</v>
      </c>
      <c r="C62" s="200" t="s">
        <v>2077</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2079</v>
      </c>
      <c r="B63" s="174" t="s">
        <v>2080</v>
      </c>
      <c r="C63" s="200" t="s">
        <v>2079</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2081</v>
      </c>
      <c r="B64" s="174" t="s">
        <v>2082</v>
      </c>
      <c r="C64" s="200" t="s">
        <v>2081</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2083</v>
      </c>
      <c r="B65" s="174" t="s">
        <v>2084</v>
      </c>
      <c r="C65" s="200" t="s">
        <v>2083</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2085</v>
      </c>
      <c r="B66" s="174" t="s">
        <v>2086</v>
      </c>
      <c r="C66" s="200" t="s">
        <v>2085</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2087</v>
      </c>
      <c r="B67" s="174" t="s">
        <v>2088</v>
      </c>
      <c r="C67" s="200" t="s">
        <v>2087</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2089</v>
      </c>
      <c r="B68" s="174" t="s">
        <v>2090</v>
      </c>
      <c r="C68" s="200" t="s">
        <v>2089</v>
      </c>
      <c r="D68" s="265">
        <f>D69+D78+D87+D118+D134+D146+D164+D170</f>
        <v>866030.23</v>
      </c>
      <c r="E68" s="265">
        <f>E69+E78+E87+E118+E134+E146+E164+E170</f>
        <v>925471.4</v>
      </c>
      <c r="F68" s="242">
        <f t="shared" si="1"/>
        <v>106.86363685018247</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35</v>
      </c>
      <c r="B69" s="174" t="s">
        <v>2091</v>
      </c>
      <c r="C69" s="200" t="s">
        <v>35</v>
      </c>
      <c r="D69" s="265">
        <f>+D70+D75+D76+D77</f>
        <v>49976.639999999999</v>
      </c>
      <c r="E69" s="265">
        <f>+E70+E75+E76+E77</f>
        <v>131605.28</v>
      </c>
      <c r="F69" s="242">
        <f t="shared" si="1"/>
        <v>263.33358945299244</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2092</v>
      </c>
      <c r="B70" s="174" t="s">
        <v>2093</v>
      </c>
      <c r="C70" s="200" t="s">
        <v>2092</v>
      </c>
      <c r="D70" s="265">
        <f>SUM(D71:D74)</f>
        <v>49419.29</v>
      </c>
      <c r="E70" s="265">
        <f>SUM(E71:E74)</f>
        <v>131103.93</v>
      </c>
      <c r="F70" s="242">
        <f t="shared" ref="F70:F101" si="2">IF(D70&gt;0,IF(E70/D70&gt;=100,"&gt;&gt;100",E70/D70*100),"-")</f>
        <v>265.28897926295582</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2094</v>
      </c>
      <c r="B71" s="174" t="s">
        <v>2095</v>
      </c>
      <c r="C71" s="200" t="s">
        <v>2094</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2096</v>
      </c>
      <c r="B72" s="174" t="s">
        <v>2097</v>
      </c>
      <c r="C72" s="200" t="s">
        <v>2096</v>
      </c>
      <c r="D72" s="266">
        <v>49419.29</v>
      </c>
      <c r="E72" s="266">
        <v>131103.93</v>
      </c>
      <c r="F72" s="242">
        <f t="shared" si="2"/>
        <v>265.28897926295582</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2098</v>
      </c>
      <c r="B73" s="174" t="s">
        <v>2099</v>
      </c>
      <c r="C73" s="200" t="s">
        <v>2098</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2100</v>
      </c>
      <c r="B74" s="174" t="s">
        <v>2101</v>
      </c>
      <c r="C74" s="200" t="s">
        <v>2100</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2102</v>
      </c>
      <c r="B75" s="174" t="s">
        <v>2103</v>
      </c>
      <c r="C75" s="200" t="s">
        <v>2102</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2104</v>
      </c>
      <c r="B76" s="174" t="s">
        <v>2105</v>
      </c>
      <c r="C76" s="200" t="s">
        <v>2104</v>
      </c>
      <c r="D76" s="266">
        <v>557.35</v>
      </c>
      <c r="E76" s="266">
        <v>501.35</v>
      </c>
      <c r="F76" s="242">
        <f t="shared" si="2"/>
        <v>89.952453574952912</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2106</v>
      </c>
      <c r="B77" s="174" t="s">
        <v>2107</v>
      </c>
      <c r="C77" s="200" t="s">
        <v>2106</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2108</v>
      </c>
      <c r="B78" s="174" t="s">
        <v>2109</v>
      </c>
      <c r="C78" s="200" t="s">
        <v>2108</v>
      </c>
      <c r="D78" s="265">
        <f>D79+SUM(D82:D84)-D85+D86</f>
        <v>47645.29</v>
      </c>
      <c r="E78" s="265">
        <f>E79+SUM(E82:E84)-E85+E86</f>
        <v>47007.32</v>
      </c>
      <c r="F78" s="242">
        <f t="shared" si="2"/>
        <v>98.661000909009061</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2110</v>
      </c>
      <c r="B79" s="174" t="s">
        <v>2111</v>
      </c>
      <c r="C79" s="200" t="s">
        <v>2110</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2112</v>
      </c>
      <c r="B80" s="174" t="s">
        <v>2113</v>
      </c>
      <c r="C80" s="200" t="s">
        <v>2112</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2114</v>
      </c>
      <c r="B81" s="174" t="s">
        <v>2115</v>
      </c>
      <c r="C81" s="200" t="s">
        <v>2114</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2116</v>
      </c>
      <c r="B82" s="174" t="s">
        <v>2117</v>
      </c>
      <c r="C82" s="200" t="s">
        <v>2116</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2118</v>
      </c>
      <c r="B83" s="174" t="s">
        <v>2119</v>
      </c>
      <c r="C83" s="200" t="s">
        <v>2118</v>
      </c>
      <c r="D83" s="266">
        <v>0</v>
      </c>
      <c r="E83" s="266">
        <v>1237.9000000000001</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2120</v>
      </c>
      <c r="B84" s="174" t="s">
        <v>2121</v>
      </c>
      <c r="C84" s="200" t="s">
        <v>2120</v>
      </c>
      <c r="D84" s="266">
        <v>21921.7</v>
      </c>
      <c r="E84" s="266">
        <v>21391.55</v>
      </c>
      <c r="F84" s="242">
        <f t="shared" si="2"/>
        <v>97.581620038591893</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2122</v>
      </c>
      <c r="B85" s="174" t="s">
        <v>2123</v>
      </c>
      <c r="C85" s="200" t="s">
        <v>2122</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2124</v>
      </c>
      <c r="B86" s="174" t="s">
        <v>2125</v>
      </c>
      <c r="C86" s="200" t="s">
        <v>2124</v>
      </c>
      <c r="D86" s="266">
        <v>25723.59</v>
      </c>
      <c r="E86" s="266">
        <v>24377.87</v>
      </c>
      <c r="F86" s="242">
        <f t="shared" si="2"/>
        <v>94.768537362008956</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2126</v>
      </c>
      <c r="B87" s="174" t="s">
        <v>2127</v>
      </c>
      <c r="C87" s="200" t="s">
        <v>2126</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2128</v>
      </c>
      <c r="C88" s="200" t="s">
        <v>2129</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2130</v>
      </c>
      <c r="B89" s="174" t="s">
        <v>2131</v>
      </c>
      <c r="C89" s="200" t="s">
        <v>2130</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2132</v>
      </c>
      <c r="B90" s="174" t="s">
        <v>2133</v>
      </c>
      <c r="C90" s="200" t="s">
        <v>2132</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2134</v>
      </c>
      <c r="B91" s="174" t="s">
        <v>2135</v>
      </c>
      <c r="C91" s="200" t="s">
        <v>2134</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2136</v>
      </c>
      <c r="B92" s="174" t="s">
        <v>2137</v>
      </c>
      <c r="C92" s="200" t="s">
        <v>2136</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2138</v>
      </c>
      <c r="B93" s="174" t="s">
        <v>2139</v>
      </c>
      <c r="C93" s="200" t="s">
        <v>2138</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2140</v>
      </c>
      <c r="B94" s="174" t="s">
        <v>2141</v>
      </c>
      <c r="C94" s="200" t="s">
        <v>2140</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2142</v>
      </c>
      <c r="B95" s="174" t="s">
        <v>2143</v>
      </c>
      <c r="C95" s="200" t="s">
        <v>2142</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2144</v>
      </c>
      <c r="B96" s="174" t="s">
        <v>2145</v>
      </c>
      <c r="C96" s="200" t="s">
        <v>2144</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2146</v>
      </c>
      <c r="B97" s="174" t="s">
        <v>2147</v>
      </c>
      <c r="C97" s="200" t="s">
        <v>2146</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2148</v>
      </c>
      <c r="B98" s="174" t="s">
        <v>2149</v>
      </c>
      <c r="C98" s="200" t="s">
        <v>2148</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2150</v>
      </c>
      <c r="B99" s="174" t="s">
        <v>2151</v>
      </c>
      <c r="C99" s="200" t="s">
        <v>2150</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2152</v>
      </c>
      <c r="B100" s="174" t="s">
        <v>2153</v>
      </c>
      <c r="C100" s="200" t="s">
        <v>2152</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2154</v>
      </c>
      <c r="B101" s="174" t="s">
        <v>2155</v>
      </c>
      <c r="C101" s="200" t="s">
        <v>2154</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2156</v>
      </c>
      <c r="B102" s="174" t="s">
        <v>2157</v>
      </c>
      <c r="C102" s="200" t="s">
        <v>2156</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2158</v>
      </c>
      <c r="B103" s="174" t="s">
        <v>2159</v>
      </c>
      <c r="C103" s="200" t="s">
        <v>2158</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2160</v>
      </c>
      <c r="B104" s="174" t="s">
        <v>2161</v>
      </c>
      <c r="C104" s="200" t="s">
        <v>2160</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2162</v>
      </c>
      <c r="B105" s="174" t="s">
        <v>2163</v>
      </c>
      <c r="C105" s="200" t="s">
        <v>2162</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2164</v>
      </c>
      <c r="C106" s="200" t="s">
        <v>2165</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2166</v>
      </c>
      <c r="B107" s="174" t="s">
        <v>2167</v>
      </c>
      <c r="C107" s="200" t="s">
        <v>2166</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2168</v>
      </c>
      <c r="B108" s="174" t="s">
        <v>2169</v>
      </c>
      <c r="C108" s="200" t="s">
        <v>2168</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2170</v>
      </c>
      <c r="B109" s="174" t="s">
        <v>2171</v>
      </c>
      <c r="C109" s="200" t="s">
        <v>2170</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2172</v>
      </c>
      <c r="B110" s="174" t="s">
        <v>2173</v>
      </c>
      <c r="C110" s="200" t="s">
        <v>2172</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2174</v>
      </c>
      <c r="B111" s="174" t="s">
        <v>2175</v>
      </c>
      <c r="C111" s="200" t="s">
        <v>2174</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2176</v>
      </c>
      <c r="B112" s="174" t="s">
        <v>2177</v>
      </c>
      <c r="C112" s="200" t="s">
        <v>2176</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2178</v>
      </c>
      <c r="B113" s="174" t="s">
        <v>2179</v>
      </c>
      <c r="C113" s="200" t="s">
        <v>2178</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2180</v>
      </c>
      <c r="B114" s="174" t="s">
        <v>2181</v>
      </c>
      <c r="C114" s="200" t="s">
        <v>2180</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2182</v>
      </c>
      <c r="B115" s="174" t="s">
        <v>2183</v>
      </c>
      <c r="C115" s="200" t="s">
        <v>2182</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2184</v>
      </c>
      <c r="B116" s="174" t="s">
        <v>2185</v>
      </c>
      <c r="C116" s="200" t="s">
        <v>2184</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2186</v>
      </c>
      <c r="B117" s="174" t="s">
        <v>2187</v>
      </c>
      <c r="C117" s="200" t="s">
        <v>2186</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2188</v>
      </c>
      <c r="B118" s="174" t="s">
        <v>2189</v>
      </c>
      <c r="C118" s="200" t="s">
        <v>2188</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2190</v>
      </c>
      <c r="C119" s="200" t="s">
        <v>2191</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2192</v>
      </c>
      <c r="B120" s="174" t="s">
        <v>2193</v>
      </c>
      <c r="C120" s="200" t="s">
        <v>2192</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2194</v>
      </c>
      <c r="B121" s="174" t="s">
        <v>2195</v>
      </c>
      <c r="C121" s="200" t="s">
        <v>2194</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2196</v>
      </c>
      <c r="B122" s="174" t="s">
        <v>2197</v>
      </c>
      <c r="C122" s="200" t="s">
        <v>2196</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2198</v>
      </c>
      <c r="B123" s="174" t="s">
        <v>2199</v>
      </c>
      <c r="C123" s="200" t="s">
        <v>2198</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2200</v>
      </c>
      <c r="B124" s="174" t="s">
        <v>2201</v>
      </c>
      <c r="C124" s="200" t="s">
        <v>2200</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2202</v>
      </c>
      <c r="B125" s="174" t="s">
        <v>2203</v>
      </c>
      <c r="C125" s="200" t="s">
        <v>2202</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2204</v>
      </c>
      <c r="C126" s="200" t="s">
        <v>2205</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2206</v>
      </c>
      <c r="B127" s="174" t="s">
        <v>2193</v>
      </c>
      <c r="C127" s="200" t="s">
        <v>2206</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2207</v>
      </c>
      <c r="B128" s="174" t="s">
        <v>2195</v>
      </c>
      <c r="C128" s="200" t="s">
        <v>2207</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2208</v>
      </c>
      <c r="B129" s="174" t="s">
        <v>2197</v>
      </c>
      <c r="C129" s="200" t="s">
        <v>2208</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2209</v>
      </c>
      <c r="B130" s="174" t="s">
        <v>2199</v>
      </c>
      <c r="C130" s="200" t="s">
        <v>2209</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2210</v>
      </c>
      <c r="B131" s="174" t="s">
        <v>2201</v>
      </c>
      <c r="C131" s="200" t="s">
        <v>2210</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2211</v>
      </c>
      <c r="B132" s="174" t="s">
        <v>2203</v>
      </c>
      <c r="C132" s="200" t="s">
        <v>2211</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2212</v>
      </c>
      <c r="B133" s="174" t="s">
        <v>2213</v>
      </c>
      <c r="C133" s="200" t="s">
        <v>2212</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2214</v>
      </c>
      <c r="B134" s="174" t="s">
        <v>2215</v>
      </c>
      <c r="C134" s="200" t="s">
        <v>2214</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2216</v>
      </c>
      <c r="C135" s="200" t="s">
        <v>2217</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2218</v>
      </c>
      <c r="B136" s="174" t="s">
        <v>955</v>
      </c>
      <c r="C136" s="200" t="s">
        <v>2218</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2219</v>
      </c>
      <c r="B137" s="174" t="s">
        <v>957</v>
      </c>
      <c r="C137" s="200" t="s">
        <v>2219</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2220</v>
      </c>
      <c r="B138" s="174" t="s">
        <v>959</v>
      </c>
      <c r="C138" s="200" t="s">
        <v>2220</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2221</v>
      </c>
      <c r="B139" s="174" t="s">
        <v>1171</v>
      </c>
      <c r="C139" s="200" t="s">
        <v>2221</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2222</v>
      </c>
      <c r="B140" s="175" t="s">
        <v>1175</v>
      </c>
      <c r="C140" s="200" t="s">
        <v>2222</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2223</v>
      </c>
      <c r="B141" s="174" t="s">
        <v>1181</v>
      </c>
      <c r="C141" s="200" t="s">
        <v>2223</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2224</v>
      </c>
      <c r="C142" s="200" t="s">
        <v>2225</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2226</v>
      </c>
      <c r="B143" s="174" t="s">
        <v>1177</v>
      </c>
      <c r="C143" s="200" t="s">
        <v>2226</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2227</v>
      </c>
      <c r="B144" s="174" t="s">
        <v>973</v>
      </c>
      <c r="C144" s="200" t="s">
        <v>2227</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2228</v>
      </c>
      <c r="B145" s="174" t="s">
        <v>2229</v>
      </c>
      <c r="C145" s="200" t="s">
        <v>2228</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2230</v>
      </c>
      <c r="B146" s="174" t="s">
        <v>2231</v>
      </c>
      <c r="C146" s="200" t="s">
        <v>2230</v>
      </c>
      <c r="D146" s="265">
        <f>SUM(D147:D149)+SUM(D158:D162)-D163</f>
        <v>768408.3</v>
      </c>
      <c r="E146" s="265">
        <f>SUM(E147:E149)+SUM(E158:E162)-E163</f>
        <v>746858.8</v>
      </c>
      <c r="F146" s="242">
        <f t="shared" si="4"/>
        <v>97.195566471627131</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2232</v>
      </c>
      <c r="B147" s="174" t="s">
        <v>2233</v>
      </c>
      <c r="C147" s="200" t="s">
        <v>2232</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2234</v>
      </c>
      <c r="B148" s="174" t="s">
        <v>2235</v>
      </c>
      <c r="C148" s="200" t="s">
        <v>2234</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2236</v>
      </c>
      <c r="B149" s="174" t="s">
        <v>2237</v>
      </c>
      <c r="C149" s="200" t="s">
        <v>2236</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2238</v>
      </c>
      <c r="B150" s="174" t="s">
        <v>2239</v>
      </c>
      <c r="C150" s="200" t="s">
        <v>2238</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2240</v>
      </c>
      <c r="B151" s="174" t="s">
        <v>2241</v>
      </c>
      <c r="C151" s="200" t="s">
        <v>2240</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2242</v>
      </c>
      <c r="B152" s="174" t="s">
        <v>2243</v>
      </c>
      <c r="C152" s="200" t="s">
        <v>2242</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2244</v>
      </c>
      <c r="B153" s="174" t="s">
        <v>2245</v>
      </c>
      <c r="C153" s="200" t="s">
        <v>2244</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2246</v>
      </c>
      <c r="B154" s="174" t="s">
        <v>2247</v>
      </c>
      <c r="C154" s="200" t="s">
        <v>2246</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2248</v>
      </c>
      <c r="B155" s="174" t="s">
        <v>2249</v>
      </c>
      <c r="C155" s="200" t="s">
        <v>2248</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2250</v>
      </c>
      <c r="B156" s="174" t="s">
        <v>2251</v>
      </c>
      <c r="C156" s="200" t="s">
        <v>2250</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2252</v>
      </c>
      <c r="B157" s="174" t="s">
        <v>2253</v>
      </c>
      <c r="C157" s="200" t="s">
        <v>2252</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2254</v>
      </c>
      <c r="B158" s="174" t="s">
        <v>2255</v>
      </c>
      <c r="C158" s="200" t="s">
        <v>2254</v>
      </c>
      <c r="D158" s="266">
        <v>9712.2999999999993</v>
      </c>
      <c r="E158" s="266">
        <v>9712.2999999999993</v>
      </c>
      <c r="F158" s="242">
        <f t="shared" si="4"/>
        <v>100</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2256</v>
      </c>
      <c r="B159" s="175" t="s">
        <v>2257</v>
      </c>
      <c r="C159" s="200" t="s">
        <v>2256</v>
      </c>
      <c r="D159" s="266">
        <v>754770.09</v>
      </c>
      <c r="E159" s="266">
        <v>735617.41</v>
      </c>
      <c r="F159" s="242">
        <f t="shared" si="4"/>
        <v>97.462448465598314</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2258</v>
      </c>
      <c r="B160" s="174" t="s">
        <v>2259</v>
      </c>
      <c r="C160" s="200" t="s">
        <v>2258</v>
      </c>
      <c r="D160" s="266">
        <v>3925.91</v>
      </c>
      <c r="E160" s="266">
        <v>1529.09</v>
      </c>
      <c r="F160" s="242">
        <f t="shared" si="4"/>
        <v>38.948676867274088</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2260</v>
      </c>
      <c r="B161" s="174" t="s">
        <v>2261</v>
      </c>
      <c r="C161" s="200" t="s">
        <v>2260</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2262</v>
      </c>
      <c r="B162" s="174" t="s">
        <v>2263</v>
      </c>
      <c r="C162" s="200" t="s">
        <v>2262</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2264</v>
      </c>
      <c r="B163" s="174" t="s">
        <v>2265</v>
      </c>
      <c r="C163" s="200" t="s">
        <v>2264</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2266</v>
      </c>
      <c r="B164" s="174" t="s">
        <v>2267</v>
      </c>
      <c r="C164" s="200" t="s">
        <v>2266</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2268</v>
      </c>
      <c r="B165" s="174" t="s">
        <v>2269</v>
      </c>
      <c r="C165" s="200" t="s">
        <v>2268</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2270</v>
      </c>
      <c r="B166" s="174" t="s">
        <v>2271</v>
      </c>
      <c r="C166" s="200" t="s">
        <v>2270</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2272</v>
      </c>
      <c r="B167" s="174" t="s">
        <v>2273</v>
      </c>
      <c r="C167" s="200" t="s">
        <v>2272</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2274</v>
      </c>
      <c r="B168" s="174" t="s">
        <v>2275</v>
      </c>
      <c r="C168" s="200" t="s">
        <v>2274</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2276</v>
      </c>
      <c r="B169" s="174" t="s">
        <v>2277</v>
      </c>
      <c r="C169" s="200" t="s">
        <v>2276</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2278</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2279</v>
      </c>
      <c r="B171" s="174" t="s">
        <v>2280</v>
      </c>
      <c r="C171" s="200" t="s">
        <v>2279</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2281</v>
      </c>
      <c r="B172" s="174" t="s">
        <v>2282</v>
      </c>
      <c r="C172" s="200" t="s">
        <v>2281</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2283</v>
      </c>
      <c r="B173" s="174" t="s">
        <v>2284</v>
      </c>
      <c r="C173" s="200" t="s">
        <v>2283</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2285</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2286</v>
      </c>
      <c r="C175" s="200" t="s">
        <v>2287</v>
      </c>
      <c r="D175" s="265">
        <f>D176+D237</f>
        <v>2014538.03</v>
      </c>
      <c r="E175" s="265">
        <f>E176+E237</f>
        <v>1947679.5799999998</v>
      </c>
      <c r="F175" s="242">
        <f t="shared" ref="F175:F206" si="6">IF(D175&gt;0,IF(E175/D175&gt;=100,"&gt;&gt;100",E175/D175*100),"-")</f>
        <v>96.681201893220148</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2288</v>
      </c>
      <c r="B176" s="174" t="s">
        <v>2289</v>
      </c>
      <c r="C176" s="200" t="s">
        <v>2288</v>
      </c>
      <c r="D176" s="265">
        <f>D177+D189+D190+D206+D234</f>
        <v>107280.66</v>
      </c>
      <c r="E176" s="265">
        <f>E177+E189+E190+E206+E234</f>
        <v>213669.43</v>
      </c>
      <c r="F176" s="242">
        <f t="shared" si="6"/>
        <v>199.16863859711523</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2290</v>
      </c>
      <c r="B177" s="174" t="s">
        <v>2291</v>
      </c>
      <c r="C177" s="200" t="s">
        <v>2290</v>
      </c>
      <c r="D177" s="265">
        <f>SUM(D178:D180)+SUM(D184:D188)</f>
        <v>107280.66</v>
      </c>
      <c r="E177" s="265">
        <f>SUM(E178:E180)+SUM(E184:E188)</f>
        <v>172044.19999999998</v>
      </c>
      <c r="F177" s="242">
        <f t="shared" si="6"/>
        <v>160.3683273387766</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2292</v>
      </c>
      <c r="B178" s="174" t="s">
        <v>2293</v>
      </c>
      <c r="C178" s="200" t="s">
        <v>2292</v>
      </c>
      <c r="D178" s="266">
        <v>0</v>
      </c>
      <c r="E178" s="266">
        <v>0</v>
      </c>
      <c r="F178" s="242" t="str">
        <f t="shared" si="6"/>
        <v>-</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2294</v>
      </c>
      <c r="B179" s="174" t="s">
        <v>2295</v>
      </c>
      <c r="C179" s="200" t="s">
        <v>2294</v>
      </c>
      <c r="D179" s="266">
        <v>98816.37</v>
      </c>
      <c r="E179" s="266">
        <v>164092.57999999999</v>
      </c>
      <c r="F179" s="242">
        <f t="shared" si="6"/>
        <v>166.05809341104109</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2296</v>
      </c>
      <c r="B180" s="174" t="s">
        <v>2297</v>
      </c>
      <c r="C180" s="200" t="s">
        <v>2296</v>
      </c>
      <c r="D180" s="265">
        <f>SUM(D181:D183)</f>
        <v>780.08</v>
      </c>
      <c r="E180" s="265">
        <f>SUM(E181:E183)</f>
        <v>754.94</v>
      </c>
      <c r="F180" s="242">
        <f t="shared" si="6"/>
        <v>96.777253615013848</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2298</v>
      </c>
      <c r="B181" s="174" t="s">
        <v>2299</v>
      </c>
      <c r="C181" s="200" t="s">
        <v>2298</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2300</v>
      </c>
      <c r="B182" s="174" t="s">
        <v>2301</v>
      </c>
      <c r="C182" s="200" t="s">
        <v>2300</v>
      </c>
      <c r="D182" s="266">
        <v>174.84</v>
      </c>
      <c r="E182" s="266">
        <v>174.84</v>
      </c>
      <c r="F182" s="242">
        <f t="shared" si="6"/>
        <v>100</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2302</v>
      </c>
      <c r="B183" s="174" t="s">
        <v>2303</v>
      </c>
      <c r="C183" s="200" t="s">
        <v>2302</v>
      </c>
      <c r="D183" s="266">
        <v>605.24</v>
      </c>
      <c r="E183" s="266">
        <v>580.1</v>
      </c>
      <c r="F183" s="242">
        <f t="shared" si="6"/>
        <v>95.846275857511074</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2304</v>
      </c>
      <c r="B184" s="174" t="s">
        <v>2305</v>
      </c>
      <c r="C184" s="200" t="s">
        <v>2304</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2306</v>
      </c>
      <c r="B185" s="174" t="s">
        <v>2307</v>
      </c>
      <c r="C185" s="200" t="s">
        <v>2306</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2308</v>
      </c>
      <c r="B186" s="174" t="s">
        <v>2309</v>
      </c>
      <c r="C186" s="200" t="s">
        <v>2308</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2310</v>
      </c>
      <c r="B187" s="174" t="s">
        <v>2311</v>
      </c>
      <c r="C187" s="200" t="s">
        <v>2310</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2312</v>
      </c>
      <c r="B188" s="174" t="s">
        <v>2313</v>
      </c>
      <c r="C188" s="200" t="s">
        <v>2312</v>
      </c>
      <c r="D188" s="266">
        <v>7684.21</v>
      </c>
      <c r="E188" s="266">
        <v>7196.68</v>
      </c>
      <c r="F188" s="242">
        <f t="shared" si="6"/>
        <v>93.655431072289801</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2314</v>
      </c>
      <c r="B189" s="174" t="s">
        <v>2315</v>
      </c>
      <c r="C189" s="200" t="s">
        <v>2314</v>
      </c>
      <c r="D189" s="266">
        <v>0</v>
      </c>
      <c r="E189" s="266">
        <v>41625.230000000003</v>
      </c>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2316</v>
      </c>
      <c r="B190" s="174" t="s">
        <v>2317</v>
      </c>
      <c r="C190" s="200" t="s">
        <v>2316</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2318</v>
      </c>
      <c r="C191" s="200" t="s">
        <v>2319</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2320</v>
      </c>
      <c r="B192" s="174" t="s">
        <v>2321</v>
      </c>
      <c r="C192" s="200" t="s">
        <v>2320</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2322</v>
      </c>
      <c r="B193" s="174" t="s">
        <v>2323</v>
      </c>
      <c r="C193" s="200" t="s">
        <v>2322</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2324</v>
      </c>
      <c r="B194" s="174" t="s">
        <v>2325</v>
      </c>
      <c r="C194" s="200" t="s">
        <v>2324</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2326</v>
      </c>
      <c r="B195" s="174" t="s">
        <v>2327</v>
      </c>
      <c r="C195" s="200" t="s">
        <v>2326</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2328</v>
      </c>
      <c r="B196" s="174" t="s">
        <v>2329</v>
      </c>
      <c r="C196" s="200" t="s">
        <v>2328</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2330</v>
      </c>
      <c r="B197" s="174" t="s">
        <v>2331</v>
      </c>
      <c r="C197" s="200" t="s">
        <v>2330</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2332</v>
      </c>
      <c r="C198" s="200" t="s">
        <v>2333</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2334</v>
      </c>
      <c r="B199" s="174" t="s">
        <v>2321</v>
      </c>
      <c r="C199" s="200" t="s">
        <v>2334</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2335</v>
      </c>
      <c r="B200" s="174" t="s">
        <v>2323</v>
      </c>
      <c r="C200" s="200" t="s">
        <v>2335</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2336</v>
      </c>
      <c r="B201" s="174" t="s">
        <v>2325</v>
      </c>
      <c r="C201" s="200" t="s">
        <v>2336</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2337</v>
      </c>
      <c r="B202" s="174" t="s">
        <v>2327</v>
      </c>
      <c r="C202" s="200" t="s">
        <v>2337</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2338</v>
      </c>
      <c r="B203" s="174" t="s">
        <v>2329</v>
      </c>
      <c r="C203" s="200" t="s">
        <v>2338</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2339</v>
      </c>
      <c r="B204" s="174" t="s">
        <v>2331</v>
      </c>
      <c r="C204" s="200" t="s">
        <v>2339</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2340</v>
      </c>
      <c r="B205" s="174" t="s">
        <v>2341</v>
      </c>
      <c r="C205" s="200" t="s">
        <v>2340</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2342</v>
      </c>
      <c r="B206" s="174" t="s">
        <v>2343</v>
      </c>
      <c r="C206" s="200" t="s">
        <v>2342</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2344</v>
      </c>
      <c r="C207" s="200" t="s">
        <v>2345</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2346</v>
      </c>
      <c r="B208" s="174" t="s">
        <v>2347</v>
      </c>
      <c r="C208" s="200" t="s">
        <v>2346</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2348</v>
      </c>
      <c r="B209" s="174" t="s">
        <v>2349</v>
      </c>
      <c r="C209" s="200" t="s">
        <v>2348</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2350</v>
      </c>
      <c r="B210" s="174" t="s">
        <v>2351</v>
      </c>
      <c r="C210" s="200" t="s">
        <v>2350</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2352</v>
      </c>
      <c r="B211" s="174" t="s">
        <v>2353</v>
      </c>
      <c r="C211" s="200" t="s">
        <v>2352</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2354</v>
      </c>
      <c r="B212" s="174" t="s">
        <v>2355</v>
      </c>
      <c r="C212" s="200" t="s">
        <v>2354</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2356</v>
      </c>
      <c r="B213" s="174" t="s">
        <v>2357</v>
      </c>
      <c r="C213" s="200" t="s">
        <v>2356</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2358</v>
      </c>
      <c r="B214" s="174" t="s">
        <v>2359</v>
      </c>
      <c r="C214" s="200" t="s">
        <v>2358</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2360</v>
      </c>
      <c r="B215" s="174" t="s">
        <v>2361</v>
      </c>
      <c r="C215" s="200" t="s">
        <v>2360</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2362</v>
      </c>
      <c r="B216" s="174" t="s">
        <v>2363</v>
      </c>
      <c r="C216" s="200" t="s">
        <v>2362</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2364</v>
      </c>
      <c r="B217" s="174" t="s">
        <v>2365</v>
      </c>
      <c r="C217" s="200" t="s">
        <v>2364</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2366</v>
      </c>
      <c r="B218" s="174" t="s">
        <v>2367</v>
      </c>
      <c r="C218" s="200" t="s">
        <v>2366</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2368</v>
      </c>
      <c r="B219" s="174" t="s">
        <v>2369</v>
      </c>
      <c r="C219" s="200" t="s">
        <v>2368</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2370</v>
      </c>
      <c r="B220" s="174" t="s">
        <v>2371</v>
      </c>
      <c r="C220" s="200" t="s">
        <v>2370</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2372</v>
      </c>
      <c r="B221" s="174" t="s">
        <v>2373</v>
      </c>
      <c r="C221" s="200" t="s">
        <v>2372</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2374</v>
      </c>
      <c r="B222" s="174" t="s">
        <v>2375</v>
      </c>
      <c r="C222" s="200" t="s">
        <v>2374</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2376</v>
      </c>
      <c r="B223" s="175" t="s">
        <v>2377</v>
      </c>
      <c r="C223" s="200" t="s">
        <v>2376</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2378</v>
      </c>
      <c r="C224" s="200" t="s">
        <v>2379</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2380</v>
      </c>
      <c r="B225" s="174" t="s">
        <v>2381</v>
      </c>
      <c r="C225" s="200" t="s">
        <v>2380</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2382</v>
      </c>
      <c r="B226" s="174" t="s">
        <v>2383</v>
      </c>
      <c r="C226" s="200" t="s">
        <v>2382</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2384</v>
      </c>
      <c r="B227" s="174" t="s">
        <v>2385</v>
      </c>
      <c r="C227" s="200" t="s">
        <v>2384</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2386</v>
      </c>
      <c r="B228" s="174" t="s">
        <v>2387</v>
      </c>
      <c r="C228" s="200" t="s">
        <v>2386</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2388</v>
      </c>
      <c r="B229" s="174" t="s">
        <v>2389</v>
      </c>
      <c r="C229" s="200" t="s">
        <v>2388</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2390</v>
      </c>
      <c r="B230" s="174" t="s">
        <v>2391</v>
      </c>
      <c r="C230" s="200" t="s">
        <v>2390</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2392</v>
      </c>
      <c r="B231" s="174" t="s">
        <v>2393</v>
      </c>
      <c r="C231" s="200" t="s">
        <v>2392</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2394</v>
      </c>
      <c r="B232" s="174" t="s">
        <v>2395</v>
      </c>
      <c r="C232" s="200" t="s">
        <v>2394</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2396</v>
      </c>
      <c r="B233" s="174" t="s">
        <v>2397</v>
      </c>
      <c r="C233" s="200" t="s">
        <v>2396</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2398</v>
      </c>
      <c r="B234" s="174" t="s">
        <v>2399</v>
      </c>
      <c r="C234" s="200" t="s">
        <v>2398</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2400</v>
      </c>
      <c r="B235" s="174" t="s">
        <v>2401</v>
      </c>
      <c r="C235" s="200" t="s">
        <v>2400</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2402</v>
      </c>
      <c r="B236" s="174" t="s">
        <v>2403</v>
      </c>
      <c r="C236" s="200" t="s">
        <v>2402</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2404</v>
      </c>
      <c r="B237" s="174" t="s">
        <v>2405</v>
      </c>
      <c r="C237" s="200" t="s">
        <v>2404</v>
      </c>
      <c r="D237" s="265">
        <f>+D238+D245-D254+SUM(D255:D257)</f>
        <v>1907257.37</v>
      </c>
      <c r="E237" s="265">
        <f>+E238+E245-E254+SUM(E255:E257)</f>
        <v>1734010.15</v>
      </c>
      <c r="F237" s="242">
        <f t="shared" si="7"/>
        <v>90.916421521024176</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2406</v>
      </c>
      <c r="B238" s="174" t="s">
        <v>2407</v>
      </c>
      <c r="C238" s="200" t="s">
        <v>2406</v>
      </c>
      <c r="D238" s="265">
        <f>D239-D242</f>
        <v>1148507.82</v>
      </c>
      <c r="E238" s="265">
        <f>E239-E242</f>
        <v>1022208.2</v>
      </c>
      <c r="F238" s="242">
        <f t="shared" si="7"/>
        <v>89.003155416042347</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2408</v>
      </c>
      <c r="B239" s="174" t="s">
        <v>2409</v>
      </c>
      <c r="C239" s="200" t="s">
        <v>2408</v>
      </c>
      <c r="D239" s="265">
        <f>SUM(D240:D241)</f>
        <v>1148507.82</v>
      </c>
      <c r="E239" s="265">
        <f>SUM(E240:E241)</f>
        <v>1022208.2</v>
      </c>
      <c r="F239" s="242">
        <f t="shared" ref="F239:F260" si="8">IF(D239&gt;0,IF(E239/D239&gt;=100,"&gt;&gt;100",E239/D239*100),"-")</f>
        <v>89.003155416042347</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2410</v>
      </c>
      <c r="B240" s="174" t="s">
        <v>2411</v>
      </c>
      <c r="C240" s="200" t="s">
        <v>2410</v>
      </c>
      <c r="D240" s="266">
        <v>1148507.82</v>
      </c>
      <c r="E240" s="266">
        <v>1022208.2</v>
      </c>
      <c r="F240" s="242">
        <f t="shared" si="8"/>
        <v>89.003155416042347</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2412</v>
      </c>
      <c r="B241" s="174" t="s">
        <v>2413</v>
      </c>
      <c r="C241" s="200" t="s">
        <v>2412</v>
      </c>
      <c r="D241" s="266">
        <v>0</v>
      </c>
      <c r="E241" s="266">
        <v>0</v>
      </c>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2414</v>
      </c>
      <c r="B242" s="174" t="s">
        <v>2415</v>
      </c>
      <c r="C242" s="200" t="s">
        <v>2414</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2416</v>
      </c>
      <c r="B243" s="174" t="s">
        <v>2417</v>
      </c>
      <c r="C243" s="200" t="s">
        <v>2416</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2418</v>
      </c>
      <c r="B244" s="174" t="s">
        <v>2419</v>
      </c>
      <c r="C244" s="200" t="s">
        <v>2418</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2420</v>
      </c>
      <c r="B245" s="174" t="s">
        <v>2421</v>
      </c>
      <c r="C245" s="200" t="s">
        <v>2420</v>
      </c>
      <c r="D245" s="265">
        <f>D246-D250</f>
        <v>144038.01999999999</v>
      </c>
      <c r="E245" s="265">
        <f>E246-E250</f>
        <v>112210.62</v>
      </c>
      <c r="F245" s="242">
        <f t="shared" si="8"/>
        <v>77.903472985813053</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2422</v>
      </c>
      <c r="B246" s="174" t="s">
        <v>2423</v>
      </c>
      <c r="C246" s="200" t="s">
        <v>2422</v>
      </c>
      <c r="D246" s="265">
        <f>SUM(D247:D249)</f>
        <v>162759.54999999999</v>
      </c>
      <c r="E246" s="265">
        <f>SUM(E247:E249)</f>
        <v>185949.43</v>
      </c>
      <c r="F246" s="242">
        <f t="shared" si="8"/>
        <v>114.247938139421</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2424</v>
      </c>
      <c r="C247" s="200" t="s">
        <v>623</v>
      </c>
      <c r="D247" s="266">
        <v>162759.54999999999</v>
      </c>
      <c r="E247" s="266">
        <v>185949.43</v>
      </c>
      <c r="F247" s="242">
        <f t="shared" si="8"/>
        <v>114.247938139421</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2425</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2426</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2427</v>
      </c>
      <c r="B250" s="174" t="s">
        <v>2428</v>
      </c>
      <c r="C250" s="200" t="s">
        <v>2427</v>
      </c>
      <c r="D250" s="265">
        <f>SUM(D251:D253)</f>
        <v>18721.53</v>
      </c>
      <c r="E250" s="265">
        <f>SUM(E251:E253)</f>
        <v>73738.81</v>
      </c>
      <c r="F250" s="242">
        <f t="shared" si="8"/>
        <v>393.87170813496544</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2429</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2430</v>
      </c>
      <c r="C252" s="200" t="s">
        <v>825</v>
      </c>
      <c r="D252" s="266">
        <v>18721.53</v>
      </c>
      <c r="E252" s="266">
        <v>73738.81</v>
      </c>
      <c r="F252" s="242">
        <f t="shared" si="8"/>
        <v>393.87170813496544</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2431</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2432</v>
      </c>
      <c r="B254" s="174" t="s">
        <v>2433</v>
      </c>
      <c r="C254" s="200" t="s">
        <v>2432</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2434</v>
      </c>
      <c r="C255" s="200" t="s">
        <v>627</v>
      </c>
      <c r="D255" s="266">
        <v>614711.53</v>
      </c>
      <c r="E255" s="266">
        <v>599591.32999999996</v>
      </c>
      <c r="F255" s="242">
        <f t="shared" si="8"/>
        <v>97.540277144305392</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2435</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2436</v>
      </c>
      <c r="B257" s="174" t="s">
        <v>2437</v>
      </c>
      <c r="C257" s="200" t="s">
        <v>2436</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2438</v>
      </c>
      <c r="B258" s="174" t="s">
        <v>2439</v>
      </c>
      <c r="C258" s="200" t="s">
        <v>2438</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2440</v>
      </c>
      <c r="B259" s="174" t="s">
        <v>2441</v>
      </c>
      <c r="C259" s="200" t="s">
        <v>2440</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2442</v>
      </c>
      <c r="B260" s="245" t="s">
        <v>2443</v>
      </c>
      <c r="C260" s="200" t="s">
        <v>2442</v>
      </c>
      <c r="D260" s="267">
        <v>0</v>
      </c>
      <c r="E260" s="267">
        <v>0</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2444</v>
      </c>
      <c r="B262" s="174" t="s">
        <v>2445</v>
      </c>
      <c r="C262" s="200" t="s">
        <v>2446</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2444</v>
      </c>
      <c r="B263" s="174" t="s">
        <v>2447</v>
      </c>
      <c r="C263" s="200" t="s">
        <v>2448</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2449</v>
      </c>
      <c r="B264" s="174" t="s">
        <v>2450</v>
      </c>
      <c r="C264" s="200" t="s">
        <v>2451</v>
      </c>
      <c r="D264" s="266">
        <v>768408.3</v>
      </c>
      <c r="E264" s="266">
        <v>746858.8</v>
      </c>
      <c r="F264" s="242">
        <f t="shared" si="9"/>
        <v>97.195566471627131</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2449</v>
      </c>
      <c r="B265" s="174" t="s">
        <v>2452</v>
      </c>
      <c r="C265" s="200" t="s">
        <v>2453</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2454</v>
      </c>
      <c r="B266" s="174" t="s">
        <v>2455</v>
      </c>
      <c r="C266" s="200" t="s">
        <v>2456</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2454</v>
      </c>
      <c r="B267" s="174" t="s">
        <v>2457</v>
      </c>
      <c r="C267" s="200" t="s">
        <v>2458</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2459</v>
      </c>
      <c r="B268" s="174" t="s">
        <v>2460</v>
      </c>
      <c r="C268" s="200" t="s">
        <v>2459</v>
      </c>
      <c r="D268" s="266">
        <v>2471.21</v>
      </c>
      <c r="E268" s="266">
        <v>1125.49</v>
      </c>
      <c r="F268" s="242">
        <f t="shared" si="9"/>
        <v>45.544085690815429</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2461</v>
      </c>
      <c r="B269" s="174" t="s">
        <v>2462</v>
      </c>
      <c r="C269" s="200" t="s">
        <v>2461</v>
      </c>
      <c r="D269" s="266">
        <v>22346.81</v>
      </c>
      <c r="E269" s="266">
        <v>22346.81</v>
      </c>
      <c r="F269" s="242">
        <f t="shared" si="9"/>
        <v>100</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2463</v>
      </c>
      <c r="B270" s="174" t="s">
        <v>2464</v>
      </c>
      <c r="C270" s="200" t="s">
        <v>2463</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2465</v>
      </c>
      <c r="B271" s="174" t="s">
        <v>2466</v>
      </c>
      <c r="C271" s="200" t="s">
        <v>2465</v>
      </c>
      <c r="D271" s="266">
        <v>905.57</v>
      </c>
      <c r="E271" s="266">
        <v>905.57</v>
      </c>
      <c r="F271" s="242">
        <f t="shared" si="9"/>
        <v>100</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2467</v>
      </c>
      <c r="B272" s="174" t="s">
        <v>2468</v>
      </c>
      <c r="C272" s="200" t="s">
        <v>2467</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2469</v>
      </c>
      <c r="B273" s="174" t="s">
        <v>2470</v>
      </c>
      <c r="C273" s="200" t="s">
        <v>2469</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2471</v>
      </c>
      <c r="B274" s="174" t="s">
        <v>2472</v>
      </c>
      <c r="C274" s="200" t="s">
        <v>2471</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2473</v>
      </c>
      <c r="B275" s="174" t="s">
        <v>2474</v>
      </c>
      <c r="C275" s="200" t="s">
        <v>2473</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2475</v>
      </c>
      <c r="B276" s="174" t="s">
        <v>2476</v>
      </c>
      <c r="C276" s="200" t="s">
        <v>2475</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2477</v>
      </c>
      <c r="B277" s="174" t="s">
        <v>2478</v>
      </c>
      <c r="C277" s="200" t="s">
        <v>2477</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2479</v>
      </c>
      <c r="B278" s="174" t="s">
        <v>2480</v>
      </c>
      <c r="C278" s="200" t="s">
        <v>2479</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2481</v>
      </c>
      <c r="B279" s="174" t="s">
        <v>2482</v>
      </c>
      <c r="C279" s="200" t="s">
        <v>2481</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2483</v>
      </c>
      <c r="B280" s="174" t="s">
        <v>2484</v>
      </c>
      <c r="C280" s="200" t="s">
        <v>2483</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2485</v>
      </c>
      <c r="B281" s="174" t="s">
        <v>2486</v>
      </c>
      <c r="C281" s="200" t="s">
        <v>2485</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2487</v>
      </c>
      <c r="B282" s="174" t="s">
        <v>2488</v>
      </c>
      <c r="C282" s="200" t="s">
        <v>2487</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2489</v>
      </c>
      <c r="B283" s="174" t="s">
        <v>2490</v>
      </c>
      <c r="C283" s="200" t="s">
        <v>2489</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2491</v>
      </c>
      <c r="B284" s="174" t="s">
        <v>2492</v>
      </c>
      <c r="C284" s="200" t="s">
        <v>2491</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2493</v>
      </c>
      <c r="B285" s="174" t="s">
        <v>2494</v>
      </c>
      <c r="C285" s="200" t="s">
        <v>2493</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2495</v>
      </c>
      <c r="B286" s="174" t="s">
        <v>2496</v>
      </c>
      <c r="C286" s="200" t="s">
        <v>2495</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2497</v>
      </c>
      <c r="B287" s="174" t="s">
        <v>2498</v>
      </c>
      <c r="C287" s="200" t="s">
        <v>2499</v>
      </c>
      <c r="D287" s="266">
        <v>107280.66</v>
      </c>
      <c r="E287" s="266">
        <v>172044.2</v>
      </c>
      <c r="F287" s="242">
        <f t="shared" si="9"/>
        <v>160.36832733877665</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2497</v>
      </c>
      <c r="B288" s="174" t="s">
        <v>2500</v>
      </c>
      <c r="C288" s="200" t="s">
        <v>2501</v>
      </c>
      <c r="D288" s="266">
        <v>0</v>
      </c>
      <c r="E288" s="266">
        <v>0</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2502</v>
      </c>
      <c r="B289" s="174" t="s">
        <v>2503</v>
      </c>
      <c r="C289" s="200" t="s">
        <v>2504</v>
      </c>
      <c r="D289" s="266">
        <v>0</v>
      </c>
      <c r="E289" s="266">
        <v>41625.230000000003</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2502</v>
      </c>
      <c r="B290" s="174" t="s">
        <v>2505</v>
      </c>
      <c r="C290" s="200" t="s">
        <v>2506</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2507</v>
      </c>
      <c r="B291" s="174" t="s">
        <v>2508</v>
      </c>
      <c r="C291" s="200" t="s">
        <v>2509</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2507</v>
      </c>
      <c r="B292" s="174" t="s">
        <v>2510</v>
      </c>
      <c r="C292" s="200" t="s">
        <v>2511</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2512</v>
      </c>
      <c r="B293" s="174" t="s">
        <v>2513</v>
      </c>
      <c r="C293" s="200" t="s">
        <v>2514</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2512</v>
      </c>
      <c r="B294" s="174" t="s">
        <v>2515</v>
      </c>
      <c r="C294" s="200" t="s">
        <v>2516</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2517</v>
      </c>
      <c r="B295" s="175" t="s">
        <v>2518</v>
      </c>
      <c r="C295" s="200" t="s">
        <v>2517</v>
      </c>
      <c r="D295" s="266">
        <v>384.9</v>
      </c>
      <c r="E295" s="266">
        <v>0</v>
      </c>
      <c r="F295" s="242">
        <f t="shared" si="10"/>
        <v>0</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2519</v>
      </c>
      <c r="B296" s="175" t="s">
        <v>2520</v>
      </c>
      <c r="C296" s="200" t="s">
        <v>2519</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2521</v>
      </c>
      <c r="B297" s="175" t="s">
        <v>2522</v>
      </c>
      <c r="C297" s="200" t="s">
        <v>2521</v>
      </c>
      <c r="D297" s="266">
        <v>5875.64</v>
      </c>
      <c r="E297" s="266">
        <v>5875.64</v>
      </c>
      <c r="F297" s="242">
        <f t="shared" si="10"/>
        <v>100</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2523</v>
      </c>
      <c r="B298" s="175" t="s">
        <v>2524</v>
      </c>
      <c r="C298" s="200" t="s">
        <v>2523</v>
      </c>
      <c r="D298" s="266">
        <v>1383.63</v>
      </c>
      <c r="E298" s="266">
        <v>1321.04</v>
      </c>
      <c r="F298" s="242">
        <f t="shared" si="10"/>
        <v>95.476391809949178</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2525</v>
      </c>
      <c r="B299" s="175" t="s">
        <v>2526</v>
      </c>
      <c r="C299" s="200" t="s">
        <v>2525</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2527</v>
      </c>
      <c r="B300" s="175" t="s">
        <v>2528</v>
      </c>
      <c r="C300" s="200" t="s">
        <v>2527</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2529</v>
      </c>
      <c r="B301" s="175" t="s">
        <v>2530</v>
      </c>
      <c r="C301" s="200" t="s">
        <v>2529</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2531</v>
      </c>
      <c r="B302" s="175" t="s">
        <v>2532</v>
      </c>
      <c r="C302" s="200" t="s">
        <v>2531</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2533</v>
      </c>
      <c r="B303" s="175" t="s">
        <v>2534</v>
      </c>
      <c r="C303" s="200" t="s">
        <v>2533</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2535</v>
      </c>
      <c r="B304" s="175" t="s">
        <v>2536</v>
      </c>
      <c r="C304" s="200" t="s">
        <v>2535</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2537</v>
      </c>
      <c r="B305" s="175" t="s">
        <v>2538</v>
      </c>
      <c r="C305" s="200" t="s">
        <v>2537</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1969</v>
      </c>
      <c r="B306" s="175" t="s">
        <v>1970</v>
      </c>
      <c r="C306" s="200" t="s">
        <v>1969</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2539</v>
      </c>
      <c r="B307" s="175" t="s">
        <v>2540</v>
      </c>
      <c r="C307" s="200" t="s">
        <v>2539</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2541</v>
      </c>
      <c r="B308" s="175" t="s">
        <v>2542</v>
      </c>
      <c r="C308" s="200" t="s">
        <v>2541</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2543</v>
      </c>
      <c r="B309" s="175" t="s">
        <v>2544</v>
      </c>
      <c r="C309" s="200" t="s">
        <v>2543</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2545</v>
      </c>
      <c r="B310" s="175" t="s">
        <v>2546</v>
      </c>
      <c r="C310" s="200" t="s">
        <v>2545</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2547</v>
      </c>
      <c r="B311" s="175" t="s">
        <v>2548</v>
      </c>
      <c r="C311" s="200" t="s">
        <v>2547</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1971</v>
      </c>
      <c r="B312" s="175" t="s">
        <v>1972</v>
      </c>
      <c r="C312" s="200" t="s">
        <v>1971</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1973</v>
      </c>
      <c r="B313" s="175" t="s">
        <v>1974</v>
      </c>
      <c r="C313" s="200" t="s">
        <v>1973</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1975</v>
      </c>
      <c r="B314" s="175" t="s">
        <v>1976</v>
      </c>
      <c r="C314" s="200" t="s">
        <v>1975</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2549</v>
      </c>
      <c r="B315" s="175" t="s">
        <v>2550</v>
      </c>
      <c r="C315" s="200" t="s">
        <v>2549</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2551</v>
      </c>
      <c r="B316" s="175" t="s">
        <v>2552</v>
      </c>
      <c r="C316" s="200" t="s">
        <v>2551</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1980</v>
      </c>
      <c r="B317" s="175" t="s">
        <v>1981</v>
      </c>
      <c r="C317" s="200" t="s">
        <v>1980</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2553</v>
      </c>
      <c r="B318" s="175" t="s">
        <v>2554</v>
      </c>
      <c r="C318" s="200" t="s">
        <v>2553</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1982</v>
      </c>
      <c r="B319" s="175" t="s">
        <v>1983</v>
      </c>
      <c r="C319" s="200" t="s">
        <v>1982</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2555</v>
      </c>
      <c r="B320" s="175" t="s">
        <v>2556</v>
      </c>
      <c r="C320" s="200" t="s">
        <v>2555</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2557</v>
      </c>
      <c r="B321" s="175" t="s">
        <v>2558</v>
      </c>
      <c r="C321" s="200" t="s">
        <v>2557</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2559</v>
      </c>
      <c r="B322" s="249" t="s">
        <v>2560</v>
      </c>
      <c r="C322" s="202" t="s">
        <v>2559</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2562</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1992</v>
      </c>
      <c r="B5" s="185" t="s">
        <v>2563</v>
      </c>
      <c r="C5" s="73" t="s">
        <v>1992</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73" t="s">
        <v>2564</v>
      </c>
      <c r="C6" s="74" t="s">
        <v>1994</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28" t="s">
        <v>2566</v>
      </c>
      <c r="C7" s="74" t="s">
        <v>2565</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28" t="s">
        <v>2568</v>
      </c>
      <c r="C8" s="74" t="s">
        <v>2567</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28" t="s">
        <v>2570</v>
      </c>
      <c r="C9" s="74" t="s">
        <v>2569</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28" t="s">
        <v>2571</v>
      </c>
      <c r="C10" s="74" t="s">
        <v>1996</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28" t="s">
        <v>2573</v>
      </c>
      <c r="C11" s="74" t="s">
        <v>2572</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28" t="s">
        <v>2575</v>
      </c>
      <c r="C12" s="74" t="s">
        <v>2574</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28" t="s">
        <v>2577</v>
      </c>
      <c r="C13" s="74" t="s">
        <v>2576</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28" t="s">
        <v>2579</v>
      </c>
      <c r="C14" s="74" t="s">
        <v>2578</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28" t="s">
        <v>2581</v>
      </c>
      <c r="C15" s="74" t="s">
        <v>2580</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28" t="s">
        <v>2583</v>
      </c>
      <c r="C16" s="74" t="s">
        <v>2582</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28" t="s">
        <v>2585</v>
      </c>
      <c r="C17" s="74" t="s">
        <v>2584</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28" t="s">
        <v>2587</v>
      </c>
      <c r="C18" s="74" t="s">
        <v>2586</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28" t="s">
        <v>2589</v>
      </c>
      <c r="C19" s="74" t="s">
        <v>2588</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28" t="s">
        <v>2591</v>
      </c>
      <c r="C20" s="74" t="s">
        <v>2590</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28" t="s">
        <v>2593</v>
      </c>
      <c r="C21" s="74" t="s">
        <v>2592</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28" t="s">
        <v>2594</v>
      </c>
      <c r="C22" s="74" t="s">
        <v>2000</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28" t="s">
        <v>2596</v>
      </c>
      <c r="C23" s="74" t="s">
        <v>2595</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28" t="s">
        <v>2598</v>
      </c>
      <c r="C24" s="74" t="s">
        <v>2597</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28" t="s">
        <v>2600</v>
      </c>
      <c r="C25" s="74" t="s">
        <v>2599</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28" t="s">
        <v>2602</v>
      </c>
      <c r="C26" s="74" t="s">
        <v>2601</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28" t="s">
        <v>2604</v>
      </c>
      <c r="C27" s="74" t="s">
        <v>2603</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28" t="s">
        <v>2605</v>
      </c>
      <c r="C28" s="74" t="s">
        <v>2055</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28" t="s">
        <v>2607</v>
      </c>
      <c r="C29" s="74" t="s">
        <v>2606</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28" t="s">
        <v>2609</v>
      </c>
      <c r="C30" s="74" t="s">
        <v>2608</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28" t="s">
        <v>2611</v>
      </c>
      <c r="C31" s="74" t="s">
        <v>2610</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28" t="s">
        <v>2613</v>
      </c>
      <c r="C32" s="74" t="s">
        <v>2612</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28" t="s">
        <v>2615</v>
      </c>
      <c r="C33" s="74" t="s">
        <v>2614</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28" t="s">
        <v>2617</v>
      </c>
      <c r="C34" s="74" t="s">
        <v>2616</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28" t="s">
        <v>2618</v>
      </c>
      <c r="C35" s="74" t="s">
        <v>2057</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28" t="s">
        <v>2619</v>
      </c>
      <c r="C36" s="74" t="s">
        <v>2059</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28" t="s">
        <v>2621</v>
      </c>
      <c r="C37" s="74" t="s">
        <v>2620</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28" t="s">
        <v>2623</v>
      </c>
      <c r="C38" s="74" t="s">
        <v>2622</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28" t="s">
        <v>2624</v>
      </c>
      <c r="C39" s="74" t="s">
        <v>2061</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28" t="s">
        <v>2626</v>
      </c>
      <c r="C40" s="74" t="s">
        <v>2625</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28" t="s">
        <v>2628</v>
      </c>
      <c r="C41" s="74" t="s">
        <v>2627</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28" t="s">
        <v>2630</v>
      </c>
      <c r="C42" s="74" t="s">
        <v>2629</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28" t="s">
        <v>2632</v>
      </c>
      <c r="C43" s="74" t="s">
        <v>2631</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28" t="s">
        <v>2634</v>
      </c>
      <c r="C44" s="74" t="s">
        <v>2633</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28" t="s">
        <v>2636</v>
      </c>
      <c r="C45" s="74" t="s">
        <v>2635</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28" t="s">
        <v>2638</v>
      </c>
      <c r="C46" s="74" t="s">
        <v>2637</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28" t="s">
        <v>2640</v>
      </c>
      <c r="C47" s="74" t="s">
        <v>2639</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28" t="s">
        <v>2642</v>
      </c>
      <c r="C48" s="74" t="s">
        <v>2641</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28" t="s">
        <v>2644</v>
      </c>
      <c r="C49" s="74" t="s">
        <v>2643</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28" t="s">
        <v>2646</v>
      </c>
      <c r="C50" s="74" t="s">
        <v>2645</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28" t="s">
        <v>2648</v>
      </c>
      <c r="C51" s="74" t="s">
        <v>2647</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28" t="s">
        <v>2650</v>
      </c>
      <c r="C52" s="74" t="s">
        <v>2649</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28" t="s">
        <v>2652</v>
      </c>
      <c r="C53" s="74" t="s">
        <v>2651</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28" t="s">
        <v>2654</v>
      </c>
      <c r="C54" s="74" t="s">
        <v>2653</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28" t="s">
        <v>2656</v>
      </c>
      <c r="C55" s="74" t="s">
        <v>2655</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28" t="s">
        <v>2658</v>
      </c>
      <c r="C56" s="74" t="s">
        <v>2657</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28" t="s">
        <v>2660</v>
      </c>
      <c r="C57" s="74" t="s">
        <v>2659</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28" t="s">
        <v>2662</v>
      </c>
      <c r="C58" s="74" t="s">
        <v>2661</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28" t="s">
        <v>2664</v>
      </c>
      <c r="C59" s="74" t="s">
        <v>2663</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28" t="s">
        <v>2666</v>
      </c>
      <c r="C60" s="74" t="s">
        <v>2665</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28" t="s">
        <v>2668</v>
      </c>
      <c r="C61" s="74" t="s">
        <v>2667</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28" t="s">
        <v>2670</v>
      </c>
      <c r="C62" s="74" t="s">
        <v>2669</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28" t="s">
        <v>2672</v>
      </c>
      <c r="C63" s="74" t="s">
        <v>2671</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28" t="s">
        <v>2674</v>
      </c>
      <c r="C64" s="74" t="s">
        <v>2673</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28" t="s">
        <v>2676</v>
      </c>
      <c r="C65" s="74" t="s">
        <v>2675</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28" t="s">
        <v>2678</v>
      </c>
      <c r="C66" s="74" t="s">
        <v>2677</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28" t="s">
        <v>2680</v>
      </c>
      <c r="C67" s="74" t="s">
        <v>2679</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28" t="s">
        <v>2682</v>
      </c>
      <c r="C68" s="74" t="s">
        <v>2681</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28" t="s">
        <v>2684</v>
      </c>
      <c r="C69" s="74" t="s">
        <v>2683</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28" t="s">
        <v>2686</v>
      </c>
      <c r="C70" s="74" t="s">
        <v>2685</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28" t="s">
        <v>2688</v>
      </c>
      <c r="C71" s="74" t="s">
        <v>2687</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28" t="s">
        <v>2690</v>
      </c>
      <c r="C72" s="74" t="s">
        <v>2689</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28" t="s">
        <v>2692</v>
      </c>
      <c r="C73" s="74" t="s">
        <v>2691</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28" t="s">
        <v>2693</v>
      </c>
      <c r="C74" s="74" t="s">
        <v>2063</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28" t="s">
        <v>2694</v>
      </c>
      <c r="C75" s="74" t="s">
        <v>2065</v>
      </c>
      <c r="D75" s="271">
        <f>SUM(D76:D81)</f>
        <v>1534766.55</v>
      </c>
      <c r="E75" s="271">
        <f>SUM(E76:E81)</f>
        <v>1840554.72</v>
      </c>
      <c r="F75" s="186">
        <f t="shared" si="2"/>
        <v>119.92408356827949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28" t="s">
        <v>2695</v>
      </c>
      <c r="C76" s="74" t="s">
        <v>2067</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28" t="s">
        <v>2696</v>
      </c>
      <c r="C77" s="74" t="s">
        <v>2069</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28" t="s">
        <v>2697</v>
      </c>
      <c r="C78" s="74" t="s">
        <v>2071</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28" t="s">
        <v>2698</v>
      </c>
      <c r="C79" s="74" t="s">
        <v>2073</v>
      </c>
      <c r="D79" s="272">
        <v>1534766.55</v>
      </c>
      <c r="E79" s="272">
        <v>1840554.72</v>
      </c>
      <c r="F79" s="186">
        <f t="shared" si="2"/>
        <v>119.92408356827949</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28" t="s">
        <v>2699</v>
      </c>
      <c r="C80" s="74" t="s">
        <v>2075</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28" t="s">
        <v>2700</v>
      </c>
      <c r="C81" s="74" t="s">
        <v>2077</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28" t="s">
        <v>2701</v>
      </c>
      <c r="C82" s="74" t="s">
        <v>2079</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28" t="s">
        <v>2702</v>
      </c>
      <c r="C83" s="74" t="s">
        <v>2081</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28" t="s">
        <v>2703</v>
      </c>
      <c r="C84" s="74" t="s">
        <v>2083</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28" t="s">
        <v>2704</v>
      </c>
      <c r="C85" s="74" t="s">
        <v>2085</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28" t="s">
        <v>2705</v>
      </c>
      <c r="C86" s="74" t="s">
        <v>2087</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28" t="s">
        <v>2707</v>
      </c>
      <c r="C87" s="74" t="s">
        <v>2706</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28" t="s">
        <v>2709</v>
      </c>
      <c r="C88" s="74" t="s">
        <v>2708</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28" t="s">
        <v>2711</v>
      </c>
      <c r="C89" s="74" t="s">
        <v>2710</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28" t="s">
        <v>2713</v>
      </c>
      <c r="C90" s="74" t="s">
        <v>2712</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28" t="s">
        <v>1622</v>
      </c>
      <c r="C91" s="74" t="s">
        <v>2714</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28" t="s">
        <v>2716</v>
      </c>
      <c r="C92" s="74" t="s">
        <v>2715</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28" t="s">
        <v>2718</v>
      </c>
      <c r="C93" s="74" t="s">
        <v>2717</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28" t="s">
        <v>2720</v>
      </c>
      <c r="C94" s="74" t="s">
        <v>2719</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28" t="s">
        <v>2722</v>
      </c>
      <c r="C95" s="74" t="s">
        <v>2721</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28" t="s">
        <v>2724</v>
      </c>
      <c r="C96" s="74" t="s">
        <v>2723</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28" t="s">
        <v>2726</v>
      </c>
      <c r="C97" s="74" t="s">
        <v>2725</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28" t="s">
        <v>2728</v>
      </c>
      <c r="C98" s="74" t="s">
        <v>2727</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28" t="s">
        <v>2730</v>
      </c>
      <c r="C99" s="74" t="s">
        <v>2729</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28" t="s">
        <v>2732</v>
      </c>
      <c r="C100" s="74" t="s">
        <v>2731</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28" t="s">
        <v>2734</v>
      </c>
      <c r="C101" s="74" t="s">
        <v>2733</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28" t="s">
        <v>2736</v>
      </c>
      <c r="C102" s="74" t="s">
        <v>2735</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28" t="s">
        <v>2738</v>
      </c>
      <c r="C103" s="74" t="s">
        <v>2737</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28" t="s">
        <v>2740</v>
      </c>
      <c r="C104" s="74" t="s">
        <v>2739</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28" t="s">
        <v>2742</v>
      </c>
      <c r="C105" s="74" t="s">
        <v>2741</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28" t="s">
        <v>2744</v>
      </c>
      <c r="C106" s="74" t="s">
        <v>2743</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28" t="s">
        <v>2746</v>
      </c>
      <c r="C107" s="74" t="s">
        <v>2745</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28" t="s">
        <v>2748</v>
      </c>
      <c r="C108" s="74" t="s">
        <v>2747</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28" t="s">
        <v>2750</v>
      </c>
      <c r="C109" s="74" t="s">
        <v>2749</v>
      </c>
      <c r="D109" s="272">
        <v>0</v>
      </c>
      <c r="E109" s="272">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28" t="s">
        <v>2752</v>
      </c>
      <c r="C110" s="74" t="s">
        <v>2751</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28" t="s">
        <v>2754</v>
      </c>
      <c r="C111" s="74" t="s">
        <v>2753</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28" t="s">
        <v>2756</v>
      </c>
      <c r="C112" s="74" t="s">
        <v>2755</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28" t="s">
        <v>2758</v>
      </c>
      <c r="C113" s="74" t="s">
        <v>2757</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28" t="s">
        <v>2760</v>
      </c>
      <c r="C114" s="74" t="s">
        <v>2759</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28" t="s">
        <v>2762</v>
      </c>
      <c r="C115" s="74" t="s">
        <v>2761</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28" t="s">
        <v>2764</v>
      </c>
      <c r="C116" s="74" t="s">
        <v>2763</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28" t="s">
        <v>2766</v>
      </c>
      <c r="C117" s="74" t="s">
        <v>2765</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28" t="s">
        <v>2768</v>
      </c>
      <c r="C118" s="74" t="s">
        <v>2767</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28" t="s">
        <v>2770</v>
      </c>
      <c r="C119" s="74" t="s">
        <v>2769</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28" t="s">
        <v>2772</v>
      </c>
      <c r="C120" s="74" t="s">
        <v>2771</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28" t="s">
        <v>2774</v>
      </c>
      <c r="C121" s="74" t="s">
        <v>2773</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28" t="s">
        <v>2776</v>
      </c>
      <c r="C122" s="74" t="s">
        <v>2775</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28" t="s">
        <v>2778</v>
      </c>
      <c r="C123" s="74" t="s">
        <v>2777</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28" t="s">
        <v>2780</v>
      </c>
      <c r="C124" s="74" t="s">
        <v>2779</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28" t="s">
        <v>2782</v>
      </c>
      <c r="C125" s="74" t="s">
        <v>2781</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28" t="s">
        <v>2784</v>
      </c>
      <c r="C126" s="74" t="s">
        <v>2783</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28" t="s">
        <v>2786</v>
      </c>
      <c r="C127" s="74" t="s">
        <v>2785</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28" t="s">
        <v>2788</v>
      </c>
      <c r="C128" s="74" t="s">
        <v>2787</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28" t="s">
        <v>2790</v>
      </c>
      <c r="C129" s="74" t="s">
        <v>2789</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28" t="s">
        <v>2792</v>
      </c>
      <c r="C130" s="74" t="s">
        <v>2791</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28" t="s">
        <v>2794</v>
      </c>
      <c r="C131" s="74" t="s">
        <v>2793</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28" t="s">
        <v>2796</v>
      </c>
      <c r="C132" s="74" t="s">
        <v>2795</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28" t="s">
        <v>2798</v>
      </c>
      <c r="C133" s="74" t="s">
        <v>2797</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28" t="s">
        <v>2800</v>
      </c>
      <c r="C134" s="74" t="s">
        <v>2799</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28" t="s">
        <v>2802</v>
      </c>
      <c r="C135" s="74" t="s">
        <v>2801</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28" t="s">
        <v>2804</v>
      </c>
      <c r="C136" s="74" t="s">
        <v>2803</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28" t="s">
        <v>1649</v>
      </c>
      <c r="C137" s="74" t="s">
        <v>2805</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73" t="s">
        <v>2807</v>
      </c>
      <c r="C138" s="74" t="s">
        <v>2806</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28" t="s">
        <v>2809</v>
      </c>
      <c r="C139" s="74" t="s">
        <v>2808</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28" t="s">
        <v>2811</v>
      </c>
      <c r="C140" s="74" t="s">
        <v>2810</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2812</v>
      </c>
      <c r="C141" s="75" t="s">
        <v>2813</v>
      </c>
      <c r="D141" s="273">
        <f>D5+D22+D28+D35+D75+D82+D89+D107+D114+D129</f>
        <v>1534766.55</v>
      </c>
      <c r="E141" s="273">
        <f>E5+E22+E28+E35+E75+E82+E89+E107+E114+E129</f>
        <v>1840554.72</v>
      </c>
      <c r="F141" s="193">
        <f t="shared" si="4"/>
        <v>119.92408356827949</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D8"/>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1963</v>
      </c>
      <c r="B3" s="117" t="s">
        <v>41</v>
      </c>
      <c r="C3" s="118" t="s">
        <v>42</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2817</v>
      </c>
      <c r="B5" s="196" t="s">
        <v>2818</v>
      </c>
      <c r="C5" s="197" t="s">
        <v>2817</v>
      </c>
      <c r="D5" s="270">
        <f>D6+D22</f>
        <v>0</v>
      </c>
      <c r="E5" s="275">
        <f>E6+E22</f>
        <v>930.65</v>
      </c>
      <c r="F5" s="36"/>
      <c r="G5" s="36"/>
      <c r="H5" s="36"/>
      <c r="I5" s="36"/>
      <c r="J5" s="36"/>
      <c r="K5" s="36"/>
      <c r="L5" s="36"/>
      <c r="M5" s="36"/>
      <c r="N5" s="36"/>
      <c r="O5" s="36"/>
      <c r="P5" s="36"/>
      <c r="Q5" s="36"/>
      <c r="R5" s="36"/>
      <c r="S5" s="36"/>
      <c r="T5" s="36"/>
      <c r="U5" s="36"/>
      <c r="V5" s="36"/>
    </row>
    <row r="6" spans="1:25" ht="13.5" customHeight="1" x14ac:dyDescent="0.2">
      <c r="A6" s="198" t="s">
        <v>2819</v>
      </c>
      <c r="B6" s="199" t="s">
        <v>2820</v>
      </c>
      <c r="C6" s="200" t="s">
        <v>2819</v>
      </c>
      <c r="D6" s="271">
        <f>D7+D14</f>
        <v>0</v>
      </c>
      <c r="E6" s="276">
        <f>E7+E14</f>
        <v>930.65</v>
      </c>
      <c r="F6" s="36"/>
      <c r="G6" s="36"/>
      <c r="H6" s="36"/>
      <c r="I6" s="36"/>
      <c r="J6" s="36"/>
      <c r="K6" s="36"/>
      <c r="L6" s="36"/>
      <c r="M6" s="36"/>
      <c r="N6" s="36"/>
      <c r="O6" s="36"/>
      <c r="P6" s="36"/>
      <c r="Q6" s="36"/>
      <c r="R6" s="36"/>
      <c r="S6" s="36"/>
      <c r="T6" s="36"/>
      <c r="U6" s="36"/>
      <c r="V6" s="36"/>
    </row>
    <row r="7" spans="1:25" ht="24" customHeight="1" x14ac:dyDescent="0.2">
      <c r="A7" s="198"/>
      <c r="B7" s="199" t="s">
        <v>2821</v>
      </c>
      <c r="C7" s="200" t="s">
        <v>2822</v>
      </c>
      <c r="D7" s="271">
        <f>SUM(D8:D13)</f>
        <v>0</v>
      </c>
      <c r="E7" s="276">
        <f>SUM(E8:E13)</f>
        <v>930.65</v>
      </c>
      <c r="F7" s="36"/>
      <c r="G7" s="36"/>
      <c r="H7" s="36"/>
      <c r="I7" s="36"/>
      <c r="J7" s="36"/>
      <c r="K7" s="36"/>
      <c r="L7" s="36"/>
      <c r="M7" s="36"/>
      <c r="N7" s="36"/>
      <c r="O7" s="36"/>
      <c r="P7" s="36"/>
      <c r="Q7" s="36"/>
      <c r="R7" s="36"/>
      <c r="S7" s="36"/>
      <c r="T7" s="36"/>
      <c r="U7" s="36"/>
      <c r="V7" s="36"/>
    </row>
    <row r="8" spans="1:25" ht="13.5" customHeight="1" x14ac:dyDescent="0.2">
      <c r="A8" s="198"/>
      <c r="B8" s="199" t="s">
        <v>2823</v>
      </c>
      <c r="C8" s="200" t="s">
        <v>2824</v>
      </c>
      <c r="D8" s="272"/>
      <c r="E8" s="274"/>
      <c r="F8" s="36"/>
      <c r="G8" s="36"/>
      <c r="H8" s="36"/>
      <c r="I8" s="36"/>
      <c r="J8" s="36"/>
      <c r="K8" s="36"/>
      <c r="L8" s="36"/>
      <c r="M8" s="36"/>
      <c r="N8" s="36"/>
      <c r="O8" s="36"/>
      <c r="P8" s="36"/>
      <c r="Q8" s="36"/>
      <c r="R8" s="36"/>
      <c r="S8" s="36"/>
      <c r="T8" s="36"/>
      <c r="U8" s="36"/>
      <c r="V8" s="36"/>
    </row>
    <row r="9" spans="1:25" ht="13.5" customHeight="1" x14ac:dyDescent="0.2">
      <c r="A9" s="198"/>
      <c r="B9" s="199" t="s">
        <v>2825</v>
      </c>
      <c r="C9" s="200" t="s">
        <v>2826</v>
      </c>
      <c r="D9" s="272"/>
      <c r="E9" s="274">
        <v>930.65</v>
      </c>
      <c r="F9" s="36"/>
      <c r="G9" s="36"/>
      <c r="H9" s="36"/>
      <c r="I9" s="36"/>
      <c r="J9" s="36"/>
      <c r="K9" s="36"/>
      <c r="L9" s="36"/>
      <c r="M9" s="36"/>
      <c r="N9" s="36"/>
      <c r="O9" s="36"/>
      <c r="P9" s="36"/>
      <c r="Q9" s="36"/>
      <c r="R9" s="36"/>
      <c r="S9" s="36"/>
      <c r="T9" s="36"/>
      <c r="U9" s="36"/>
      <c r="V9" s="36"/>
    </row>
    <row r="10" spans="1:25" ht="13.5" customHeight="1" x14ac:dyDescent="0.2">
      <c r="A10" s="198"/>
      <c r="B10" s="199" t="s">
        <v>2056</v>
      </c>
      <c r="C10" s="200" t="s">
        <v>2827</v>
      </c>
      <c r="D10" s="272"/>
      <c r="E10" s="274"/>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2828</v>
      </c>
      <c r="D11" s="272"/>
      <c r="E11" s="274"/>
      <c r="F11" s="36"/>
      <c r="G11" s="36"/>
      <c r="H11" s="36"/>
      <c r="I11" s="36"/>
      <c r="J11" s="36"/>
      <c r="K11" s="36"/>
      <c r="L11" s="36"/>
      <c r="M11" s="36"/>
      <c r="N11" s="36"/>
      <c r="O11" s="36"/>
      <c r="P11" s="36"/>
      <c r="Q11" s="36"/>
      <c r="R11" s="36"/>
      <c r="S11" s="36"/>
      <c r="T11" s="36"/>
      <c r="U11" s="36"/>
      <c r="V11" s="36"/>
    </row>
    <row r="12" spans="1:25" ht="13.5" customHeight="1" x14ac:dyDescent="0.2">
      <c r="A12" s="198"/>
      <c r="B12" s="199" t="s">
        <v>2829</v>
      </c>
      <c r="C12" s="200" t="s">
        <v>2830</v>
      </c>
      <c r="D12" s="272"/>
      <c r="E12" s="274"/>
      <c r="F12" s="36"/>
      <c r="G12" s="36"/>
      <c r="H12" s="36"/>
      <c r="I12" s="36"/>
      <c r="J12" s="36"/>
      <c r="K12" s="36"/>
      <c r="L12" s="36"/>
      <c r="M12" s="36"/>
      <c r="N12" s="36"/>
      <c r="O12" s="36"/>
      <c r="P12" s="36"/>
      <c r="Q12" s="36"/>
      <c r="R12" s="36"/>
      <c r="S12" s="36"/>
      <c r="T12" s="36"/>
      <c r="U12" s="36"/>
      <c r="V12" s="36"/>
    </row>
    <row r="13" spans="1:25" ht="13.5" customHeight="1" x14ac:dyDescent="0.2">
      <c r="A13" s="198"/>
      <c r="B13" s="199" t="s">
        <v>2831</v>
      </c>
      <c r="C13" s="200" t="s">
        <v>2832</v>
      </c>
      <c r="D13" s="272"/>
      <c r="E13" s="274"/>
      <c r="F13" s="36"/>
      <c r="G13" s="36"/>
      <c r="H13" s="36"/>
      <c r="I13" s="36"/>
      <c r="J13" s="36"/>
      <c r="K13" s="36"/>
      <c r="L13" s="36"/>
      <c r="M13" s="36"/>
      <c r="N13" s="36"/>
      <c r="O13" s="36"/>
      <c r="P13" s="36"/>
      <c r="Q13" s="36"/>
      <c r="R13" s="36"/>
      <c r="S13" s="36"/>
      <c r="T13" s="36"/>
      <c r="U13" s="36"/>
      <c r="V13" s="36"/>
    </row>
    <row r="14" spans="1:25" ht="24" customHeight="1" x14ac:dyDescent="0.2">
      <c r="A14" s="198"/>
      <c r="B14" s="199" t="s">
        <v>2833</v>
      </c>
      <c r="C14" s="200" t="s">
        <v>2834</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2835</v>
      </c>
      <c r="C15" s="200" t="s">
        <v>2836</v>
      </c>
      <c r="D15" s="272"/>
      <c r="E15" s="274"/>
      <c r="F15" s="36"/>
      <c r="G15" s="36"/>
      <c r="H15" s="36"/>
      <c r="I15" s="36"/>
      <c r="J15" s="36"/>
      <c r="K15" s="36"/>
      <c r="L15" s="36"/>
      <c r="M15" s="36"/>
      <c r="N15" s="36"/>
      <c r="O15" s="36"/>
      <c r="P15" s="36"/>
      <c r="Q15" s="36"/>
      <c r="R15" s="36"/>
      <c r="S15" s="36"/>
      <c r="T15" s="36"/>
      <c r="U15" s="36"/>
      <c r="V15" s="36"/>
    </row>
    <row r="16" spans="1:25" ht="24" customHeight="1" x14ac:dyDescent="0.2">
      <c r="A16" s="198"/>
      <c r="B16" s="199" t="s">
        <v>2837</v>
      </c>
      <c r="C16" s="200" t="s">
        <v>2838</v>
      </c>
      <c r="D16" s="272"/>
      <c r="E16" s="274"/>
      <c r="F16" s="36"/>
      <c r="G16" s="36"/>
      <c r="H16" s="36"/>
      <c r="I16" s="36"/>
      <c r="J16" s="36"/>
      <c r="K16" s="36"/>
      <c r="L16" s="36"/>
      <c r="M16" s="36"/>
      <c r="N16" s="36"/>
      <c r="O16" s="36"/>
      <c r="P16" s="36"/>
      <c r="Q16" s="36"/>
      <c r="R16" s="36"/>
      <c r="S16" s="36"/>
      <c r="T16" s="36"/>
      <c r="U16" s="36"/>
      <c r="V16" s="36"/>
    </row>
    <row r="17" spans="1:22" ht="13.5" customHeight="1" x14ac:dyDescent="0.2">
      <c r="A17" s="198"/>
      <c r="B17" s="199" t="s">
        <v>2839</v>
      </c>
      <c r="C17" s="200" t="s">
        <v>2840</v>
      </c>
      <c r="D17" s="272"/>
      <c r="E17" s="274"/>
      <c r="F17" s="36"/>
      <c r="G17" s="36"/>
      <c r="H17" s="36"/>
      <c r="I17" s="36"/>
      <c r="J17" s="36"/>
      <c r="K17" s="36"/>
      <c r="L17" s="36"/>
      <c r="M17" s="36"/>
      <c r="N17" s="36"/>
      <c r="O17" s="36"/>
      <c r="P17" s="36"/>
      <c r="Q17" s="36"/>
      <c r="R17" s="36"/>
      <c r="S17" s="36"/>
      <c r="T17" s="36"/>
      <c r="U17" s="36"/>
      <c r="V17" s="36"/>
    </row>
    <row r="18" spans="1:22" ht="13.5" customHeight="1" x14ac:dyDescent="0.2">
      <c r="A18" s="198"/>
      <c r="B18" s="199" t="s">
        <v>2841</v>
      </c>
      <c r="C18" s="200" t="s">
        <v>2842</v>
      </c>
      <c r="D18" s="272"/>
      <c r="E18" s="274"/>
      <c r="F18" s="36"/>
      <c r="G18" s="36"/>
      <c r="H18" s="36"/>
      <c r="I18" s="36"/>
      <c r="J18" s="36"/>
      <c r="K18" s="36"/>
      <c r="L18" s="36"/>
      <c r="M18" s="36"/>
      <c r="N18" s="36"/>
      <c r="O18" s="36"/>
      <c r="P18" s="36"/>
      <c r="Q18" s="36"/>
      <c r="R18" s="36"/>
      <c r="S18" s="36"/>
      <c r="T18" s="36"/>
      <c r="U18" s="36"/>
      <c r="V18" s="36"/>
    </row>
    <row r="19" spans="1:22" ht="13.5" customHeight="1" x14ac:dyDescent="0.2">
      <c r="A19" s="198"/>
      <c r="B19" s="199" t="s">
        <v>2843</v>
      </c>
      <c r="C19" s="200" t="s">
        <v>2844</v>
      </c>
      <c r="D19" s="272"/>
      <c r="E19" s="274"/>
      <c r="F19" s="36"/>
      <c r="G19" s="36"/>
      <c r="H19" s="36"/>
      <c r="I19" s="36"/>
      <c r="J19" s="36"/>
      <c r="K19" s="36"/>
      <c r="L19" s="36"/>
      <c r="M19" s="36"/>
      <c r="N19" s="36"/>
      <c r="O19" s="36"/>
      <c r="P19" s="36"/>
      <c r="Q19" s="36"/>
      <c r="R19" s="36"/>
      <c r="S19" s="36"/>
      <c r="T19" s="36"/>
      <c r="U19" s="36"/>
      <c r="V19" s="36"/>
    </row>
    <row r="20" spans="1:22" ht="13.5" customHeight="1" x14ac:dyDescent="0.2">
      <c r="A20" s="198"/>
      <c r="B20" s="199" t="s">
        <v>2845</v>
      </c>
      <c r="C20" s="200" t="s">
        <v>2846</v>
      </c>
      <c r="D20" s="272"/>
      <c r="E20" s="274"/>
      <c r="F20" s="36"/>
      <c r="G20" s="36"/>
      <c r="H20" s="36"/>
      <c r="I20" s="36"/>
      <c r="J20" s="36"/>
      <c r="K20" s="36"/>
      <c r="L20" s="36"/>
      <c r="M20" s="36"/>
      <c r="N20" s="36"/>
      <c r="O20" s="36"/>
      <c r="P20" s="36"/>
      <c r="Q20" s="36"/>
      <c r="R20" s="36"/>
      <c r="S20" s="36"/>
      <c r="T20" s="36"/>
      <c r="U20" s="36"/>
      <c r="V20" s="36"/>
    </row>
    <row r="21" spans="1:22" ht="13.5" customHeight="1" x14ac:dyDescent="0.2">
      <c r="A21" s="198"/>
      <c r="B21" s="199" t="s">
        <v>2847</v>
      </c>
      <c r="C21" s="200" t="s">
        <v>2848</v>
      </c>
      <c r="D21" s="272"/>
      <c r="E21" s="274"/>
      <c r="F21" s="36"/>
      <c r="G21" s="36"/>
      <c r="H21" s="36"/>
      <c r="I21" s="36"/>
      <c r="J21" s="36"/>
      <c r="K21" s="36"/>
      <c r="L21" s="36"/>
      <c r="M21" s="36"/>
      <c r="N21" s="36"/>
      <c r="O21" s="36"/>
      <c r="P21" s="36"/>
      <c r="Q21" s="36"/>
      <c r="R21" s="36"/>
      <c r="S21" s="36"/>
      <c r="T21" s="36"/>
      <c r="U21" s="36"/>
      <c r="V21" s="36"/>
    </row>
    <row r="22" spans="1:22" ht="13.5" customHeight="1" x14ac:dyDescent="0.2">
      <c r="A22" s="198" t="s">
        <v>2849</v>
      </c>
      <c r="B22" s="199" t="s">
        <v>2850</v>
      </c>
      <c r="C22" s="200" t="s">
        <v>2849</v>
      </c>
      <c r="D22" s="271">
        <f>D23+D30</f>
        <v>0</v>
      </c>
      <c r="E22" s="276">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2851</v>
      </c>
      <c r="C23" s="200" t="s">
        <v>2852</v>
      </c>
      <c r="D23" s="271">
        <f>SUM(D24:D29)</f>
        <v>0</v>
      </c>
      <c r="E23" s="276">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2823</v>
      </c>
      <c r="C24" s="200" t="s">
        <v>2853</v>
      </c>
      <c r="D24" s="272"/>
      <c r="E24" s="274"/>
      <c r="F24" s="36"/>
      <c r="G24" s="36"/>
      <c r="H24" s="36"/>
      <c r="I24" s="36"/>
      <c r="J24" s="36"/>
      <c r="K24" s="36"/>
      <c r="L24" s="36"/>
      <c r="M24" s="36"/>
      <c r="N24" s="36"/>
      <c r="O24" s="36"/>
      <c r="P24" s="36"/>
      <c r="Q24" s="36"/>
      <c r="R24" s="36"/>
      <c r="S24" s="36"/>
      <c r="T24" s="36"/>
      <c r="U24" s="36"/>
      <c r="V24" s="36"/>
    </row>
    <row r="25" spans="1:22" ht="13.5" customHeight="1" x14ac:dyDescent="0.2">
      <c r="A25" s="198"/>
      <c r="B25" s="199" t="s">
        <v>2825</v>
      </c>
      <c r="C25" s="200" t="s">
        <v>2854</v>
      </c>
      <c r="D25" s="272"/>
      <c r="E25" s="274"/>
      <c r="F25" s="36"/>
      <c r="G25" s="36"/>
      <c r="H25" s="36"/>
      <c r="I25" s="36"/>
      <c r="J25" s="36"/>
      <c r="K25" s="36"/>
      <c r="L25" s="36"/>
      <c r="M25" s="36"/>
      <c r="N25" s="36"/>
      <c r="O25" s="36"/>
      <c r="P25" s="36"/>
      <c r="Q25" s="36"/>
      <c r="R25" s="36"/>
      <c r="S25" s="36"/>
      <c r="T25" s="36"/>
      <c r="U25" s="36"/>
      <c r="V25" s="36"/>
    </row>
    <row r="26" spans="1:22" ht="13.5" customHeight="1" x14ac:dyDescent="0.2">
      <c r="A26" s="198"/>
      <c r="B26" s="199" t="s">
        <v>2056</v>
      </c>
      <c r="C26" s="200" t="s">
        <v>2855</v>
      </c>
      <c r="D26" s="272"/>
      <c r="E26" s="274"/>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2856</v>
      </c>
      <c r="D27" s="272"/>
      <c r="E27" s="274"/>
      <c r="F27" s="36"/>
      <c r="G27" s="36"/>
      <c r="H27" s="36"/>
      <c r="I27" s="36"/>
      <c r="J27" s="36"/>
      <c r="K27" s="36"/>
      <c r="L27" s="36"/>
      <c r="M27" s="36"/>
      <c r="N27" s="36"/>
      <c r="O27" s="36"/>
      <c r="P27" s="36"/>
      <c r="Q27" s="36"/>
      <c r="R27" s="36"/>
      <c r="S27" s="36"/>
      <c r="T27" s="36"/>
      <c r="U27" s="36"/>
      <c r="V27" s="36"/>
    </row>
    <row r="28" spans="1:22" ht="13.5" customHeight="1" x14ac:dyDescent="0.2">
      <c r="A28" s="198"/>
      <c r="B28" s="199" t="s">
        <v>2829</v>
      </c>
      <c r="C28" s="200" t="s">
        <v>2857</v>
      </c>
      <c r="D28" s="272"/>
      <c r="E28" s="274"/>
      <c r="F28" s="36"/>
      <c r="G28" s="36"/>
      <c r="H28" s="36"/>
      <c r="I28" s="36"/>
      <c r="J28" s="36"/>
      <c r="K28" s="36"/>
      <c r="L28" s="36"/>
      <c r="M28" s="36"/>
      <c r="N28" s="36"/>
      <c r="O28" s="36"/>
      <c r="P28" s="36"/>
      <c r="Q28" s="36"/>
      <c r="R28" s="36"/>
      <c r="S28" s="36"/>
      <c r="T28" s="36"/>
      <c r="U28" s="36"/>
      <c r="V28" s="36"/>
    </row>
    <row r="29" spans="1:22" ht="13.5" customHeight="1" x14ac:dyDescent="0.2">
      <c r="A29" s="198"/>
      <c r="B29" s="199" t="s">
        <v>2831</v>
      </c>
      <c r="C29" s="200" t="s">
        <v>2858</v>
      </c>
      <c r="D29" s="272"/>
      <c r="E29" s="274"/>
      <c r="F29" s="36"/>
      <c r="G29" s="36"/>
      <c r="H29" s="36"/>
      <c r="I29" s="36"/>
      <c r="J29" s="36"/>
      <c r="K29" s="36"/>
      <c r="L29" s="36"/>
      <c r="M29" s="36"/>
      <c r="N29" s="36"/>
      <c r="O29" s="36"/>
      <c r="P29" s="36"/>
      <c r="Q29" s="36"/>
      <c r="R29" s="36"/>
      <c r="S29" s="36"/>
      <c r="T29" s="36"/>
      <c r="U29" s="36"/>
      <c r="V29" s="36"/>
    </row>
    <row r="30" spans="1:22" ht="13.5" customHeight="1" x14ac:dyDescent="0.2">
      <c r="A30" s="198"/>
      <c r="B30" s="199" t="s">
        <v>2859</v>
      </c>
      <c r="C30" s="200" t="s">
        <v>2860</v>
      </c>
      <c r="D30" s="271">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2835</v>
      </c>
      <c r="C31" s="200" t="s">
        <v>2861</v>
      </c>
      <c r="D31" s="272"/>
      <c r="E31" s="274"/>
      <c r="F31" s="36"/>
      <c r="G31" s="36"/>
      <c r="H31" s="36"/>
      <c r="I31" s="36"/>
      <c r="J31" s="36"/>
      <c r="K31" s="36"/>
      <c r="L31" s="36"/>
      <c r="M31" s="36"/>
      <c r="N31" s="36"/>
      <c r="O31" s="36"/>
      <c r="P31" s="36"/>
      <c r="Q31" s="36"/>
      <c r="R31" s="36"/>
      <c r="S31" s="36"/>
      <c r="T31" s="36"/>
      <c r="U31" s="36"/>
      <c r="V31" s="36"/>
    </row>
    <row r="32" spans="1:22" ht="24" customHeight="1" x14ac:dyDescent="0.2">
      <c r="A32" s="198"/>
      <c r="B32" s="199" t="s">
        <v>2837</v>
      </c>
      <c r="C32" s="200" t="s">
        <v>2862</v>
      </c>
      <c r="D32" s="272"/>
      <c r="E32" s="274"/>
      <c r="F32" s="36"/>
      <c r="G32" s="36"/>
      <c r="H32" s="36"/>
      <c r="I32" s="36"/>
      <c r="J32" s="36"/>
      <c r="K32" s="36"/>
      <c r="L32" s="36"/>
      <c r="M32" s="36"/>
      <c r="N32" s="36"/>
      <c r="O32" s="36"/>
      <c r="P32" s="36"/>
      <c r="Q32" s="36"/>
      <c r="R32" s="36"/>
      <c r="S32" s="36"/>
      <c r="T32" s="36"/>
      <c r="U32" s="36"/>
      <c r="V32" s="36"/>
    </row>
    <row r="33" spans="1:22" ht="13.5" customHeight="1" x14ac:dyDescent="0.2">
      <c r="A33" s="198"/>
      <c r="B33" s="199" t="s">
        <v>2839</v>
      </c>
      <c r="C33" s="200" t="s">
        <v>2863</v>
      </c>
      <c r="D33" s="272"/>
      <c r="E33" s="274"/>
      <c r="F33" s="36"/>
      <c r="G33" s="36"/>
      <c r="H33" s="36"/>
      <c r="I33" s="36"/>
      <c r="J33" s="36"/>
      <c r="K33" s="36"/>
      <c r="L33" s="36"/>
      <c r="M33" s="36"/>
      <c r="N33" s="36"/>
      <c r="O33" s="36"/>
      <c r="P33" s="36"/>
      <c r="Q33" s="36"/>
      <c r="R33" s="36"/>
      <c r="S33" s="36"/>
      <c r="T33" s="36"/>
      <c r="U33" s="36"/>
      <c r="V33" s="36"/>
    </row>
    <row r="34" spans="1:22" ht="13.5" customHeight="1" x14ac:dyDescent="0.2">
      <c r="A34" s="198"/>
      <c r="B34" s="199" t="s">
        <v>2841</v>
      </c>
      <c r="C34" s="200" t="s">
        <v>2864</v>
      </c>
      <c r="D34" s="272"/>
      <c r="E34" s="274"/>
      <c r="F34" s="36"/>
      <c r="G34" s="36"/>
      <c r="H34" s="36"/>
      <c r="I34" s="36"/>
      <c r="J34" s="36"/>
      <c r="K34" s="36"/>
      <c r="L34" s="36"/>
      <c r="M34" s="36"/>
      <c r="N34" s="36"/>
      <c r="O34" s="36"/>
      <c r="P34" s="36"/>
      <c r="Q34" s="36"/>
      <c r="R34" s="36"/>
      <c r="S34" s="36"/>
      <c r="T34" s="36"/>
      <c r="U34" s="36"/>
      <c r="V34" s="36"/>
    </row>
    <row r="35" spans="1:22" ht="13.5" customHeight="1" x14ac:dyDescent="0.2">
      <c r="A35" s="198"/>
      <c r="B35" s="199" t="s">
        <v>2843</v>
      </c>
      <c r="C35" s="200" t="s">
        <v>2865</v>
      </c>
      <c r="D35" s="272"/>
      <c r="E35" s="274"/>
      <c r="F35" s="36"/>
      <c r="G35" s="36"/>
      <c r="H35" s="36"/>
      <c r="I35" s="36"/>
      <c r="J35" s="36"/>
      <c r="K35" s="36"/>
      <c r="L35" s="36"/>
      <c r="M35" s="36"/>
      <c r="N35" s="36"/>
      <c r="O35" s="36"/>
      <c r="P35" s="36"/>
      <c r="Q35" s="36"/>
      <c r="R35" s="36"/>
      <c r="S35" s="36"/>
      <c r="T35" s="36"/>
      <c r="U35" s="36"/>
      <c r="V35" s="36"/>
    </row>
    <row r="36" spans="1:22" ht="13.5" customHeight="1" x14ac:dyDescent="0.2">
      <c r="A36" s="198"/>
      <c r="B36" s="199" t="s">
        <v>2845</v>
      </c>
      <c r="C36" s="200" t="s">
        <v>2866</v>
      </c>
      <c r="D36" s="272"/>
      <c r="E36" s="274"/>
      <c r="F36" s="36"/>
      <c r="G36" s="36"/>
      <c r="H36" s="36"/>
      <c r="I36" s="36"/>
      <c r="J36" s="36"/>
      <c r="K36" s="36"/>
      <c r="L36" s="36"/>
      <c r="M36" s="36"/>
      <c r="N36" s="36"/>
      <c r="O36" s="36"/>
      <c r="P36" s="36"/>
      <c r="Q36" s="36"/>
      <c r="R36" s="36"/>
      <c r="S36" s="36"/>
      <c r="T36" s="36"/>
      <c r="U36" s="36"/>
      <c r="V36" s="36"/>
    </row>
    <row r="37" spans="1:22" ht="13.5" customHeight="1" x14ac:dyDescent="0.2">
      <c r="A37" s="198"/>
      <c r="B37" s="199" t="s">
        <v>2847</v>
      </c>
      <c r="C37" s="200" t="s">
        <v>2867</v>
      </c>
      <c r="D37" s="272"/>
      <c r="E37" s="274"/>
      <c r="F37" s="36"/>
      <c r="G37" s="36"/>
      <c r="H37" s="36"/>
      <c r="I37" s="36"/>
      <c r="J37" s="36"/>
      <c r="K37" s="36"/>
      <c r="L37" s="36"/>
      <c r="M37" s="36"/>
      <c r="N37" s="36"/>
      <c r="O37" s="36"/>
      <c r="P37" s="36"/>
      <c r="Q37" s="36"/>
      <c r="R37" s="36"/>
      <c r="S37" s="36"/>
      <c r="T37" s="36"/>
      <c r="U37" s="36"/>
      <c r="V37" s="36"/>
    </row>
    <row r="38" spans="1:22" ht="13.5" customHeight="1" x14ac:dyDescent="0.2">
      <c r="A38" s="198" t="s">
        <v>2868</v>
      </c>
      <c r="B38" s="199" t="s">
        <v>2869</v>
      </c>
      <c r="C38" s="200" t="s">
        <v>2868</v>
      </c>
      <c r="D38" s="271">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2870</v>
      </c>
      <c r="B39" s="199" t="s">
        <v>2871</v>
      </c>
      <c r="C39" s="200" t="s">
        <v>2870</v>
      </c>
      <c r="D39" s="271">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2872</v>
      </c>
      <c r="C40" s="200" t="s">
        <v>2873</v>
      </c>
      <c r="D40" s="272"/>
      <c r="E40" s="274"/>
      <c r="F40" s="36"/>
      <c r="G40" s="36"/>
      <c r="H40" s="36"/>
      <c r="I40" s="36"/>
      <c r="J40" s="36"/>
      <c r="K40" s="36"/>
      <c r="L40" s="36"/>
      <c r="M40" s="36"/>
      <c r="N40" s="36"/>
      <c r="O40" s="36"/>
      <c r="P40" s="36"/>
      <c r="Q40" s="36"/>
      <c r="R40" s="36"/>
      <c r="S40" s="36"/>
      <c r="T40" s="36"/>
      <c r="U40" s="36"/>
      <c r="V40" s="36"/>
    </row>
    <row r="41" spans="1:22" ht="13.5" customHeight="1" x14ac:dyDescent="0.2">
      <c r="A41" s="198"/>
      <c r="B41" s="199" t="s">
        <v>2315</v>
      </c>
      <c r="C41" s="200" t="s">
        <v>2874</v>
      </c>
      <c r="D41" s="272"/>
      <c r="E41" s="274"/>
      <c r="F41" s="36"/>
      <c r="G41" s="36"/>
      <c r="H41" s="36"/>
      <c r="I41" s="36"/>
      <c r="J41" s="36"/>
      <c r="K41" s="36"/>
      <c r="L41" s="36"/>
      <c r="M41" s="36"/>
      <c r="N41" s="36"/>
      <c r="O41" s="36"/>
      <c r="P41" s="36"/>
      <c r="Q41" s="36"/>
      <c r="R41" s="36"/>
      <c r="S41" s="36"/>
      <c r="T41" s="36"/>
      <c r="U41" s="36"/>
      <c r="V41" s="36"/>
    </row>
    <row r="42" spans="1:22" ht="13.5" customHeight="1" x14ac:dyDescent="0.2">
      <c r="A42" s="198"/>
      <c r="B42" s="199" t="s">
        <v>2875</v>
      </c>
      <c r="C42" s="200" t="s">
        <v>2876</v>
      </c>
      <c r="D42" s="272"/>
      <c r="E42" s="274"/>
      <c r="F42" s="36"/>
      <c r="G42" s="36"/>
      <c r="H42" s="36"/>
      <c r="I42" s="36"/>
      <c r="J42" s="36"/>
      <c r="K42" s="36"/>
      <c r="L42" s="36"/>
      <c r="M42" s="36"/>
      <c r="N42" s="36"/>
      <c r="O42" s="36"/>
      <c r="P42" s="36"/>
      <c r="Q42" s="36"/>
      <c r="R42" s="36"/>
      <c r="S42" s="36"/>
      <c r="T42" s="36"/>
      <c r="U42" s="36"/>
      <c r="V42" s="36"/>
    </row>
    <row r="43" spans="1:22" ht="13.5" customHeight="1" x14ac:dyDescent="0.2">
      <c r="A43" s="198"/>
      <c r="B43" s="199" t="s">
        <v>2877</v>
      </c>
      <c r="C43" s="200" t="s">
        <v>2878</v>
      </c>
      <c r="D43" s="272"/>
      <c r="E43" s="274"/>
      <c r="F43" s="36"/>
      <c r="G43" s="36"/>
      <c r="H43" s="36"/>
      <c r="I43" s="36"/>
      <c r="J43" s="36"/>
      <c r="K43" s="36"/>
      <c r="L43" s="36"/>
      <c r="M43" s="36"/>
      <c r="N43" s="36"/>
      <c r="O43" s="36"/>
      <c r="P43" s="36"/>
      <c r="Q43" s="36"/>
      <c r="R43" s="36"/>
      <c r="S43" s="36"/>
      <c r="T43" s="36"/>
      <c r="U43" s="36"/>
      <c r="V43" s="36"/>
    </row>
    <row r="44" spans="1:22" ht="13.5" customHeight="1" x14ac:dyDescent="0.2">
      <c r="A44" s="198" t="s">
        <v>2879</v>
      </c>
      <c r="B44" s="199" t="s">
        <v>2880</v>
      </c>
      <c r="C44" s="200" t="s">
        <v>2879</v>
      </c>
      <c r="D44" s="271">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2872</v>
      </c>
      <c r="C45" s="200" t="s">
        <v>2881</v>
      </c>
      <c r="D45" s="272"/>
      <c r="E45" s="274"/>
      <c r="F45" s="36"/>
      <c r="G45" s="36"/>
      <c r="H45" s="36"/>
      <c r="I45" s="36"/>
      <c r="J45" s="36"/>
      <c r="K45" s="36"/>
      <c r="L45" s="36"/>
      <c r="M45" s="36"/>
      <c r="N45" s="36"/>
      <c r="O45" s="36"/>
      <c r="P45" s="36"/>
      <c r="Q45" s="36"/>
      <c r="R45" s="36"/>
      <c r="S45" s="36"/>
      <c r="T45" s="36"/>
      <c r="U45" s="36"/>
      <c r="V45" s="36"/>
    </row>
    <row r="46" spans="1:22" ht="13.5" customHeight="1" x14ac:dyDescent="0.2">
      <c r="A46" s="198"/>
      <c r="B46" s="199" t="s">
        <v>2315</v>
      </c>
      <c r="C46" s="200" t="s">
        <v>2882</v>
      </c>
      <c r="D46" s="272"/>
      <c r="E46" s="274"/>
      <c r="F46" s="36"/>
      <c r="G46" s="36"/>
      <c r="H46" s="36"/>
      <c r="I46" s="36"/>
      <c r="J46" s="36"/>
      <c r="K46" s="36"/>
      <c r="L46" s="36"/>
      <c r="M46" s="36"/>
      <c r="N46" s="36"/>
      <c r="O46" s="36"/>
      <c r="P46" s="36"/>
      <c r="Q46" s="36"/>
      <c r="R46" s="36"/>
      <c r="S46" s="36"/>
      <c r="T46" s="36"/>
      <c r="U46" s="36"/>
      <c r="V46" s="36"/>
    </row>
    <row r="47" spans="1:22" ht="13.5" customHeight="1" x14ac:dyDescent="0.2">
      <c r="A47" s="198"/>
      <c r="B47" s="199" t="s">
        <v>2875</v>
      </c>
      <c r="C47" s="200" t="s">
        <v>2883</v>
      </c>
      <c r="D47" s="272"/>
      <c r="E47" s="274"/>
      <c r="F47" s="36"/>
      <c r="G47" s="36"/>
      <c r="H47" s="36"/>
      <c r="I47" s="36"/>
      <c r="J47" s="36"/>
      <c r="K47" s="36"/>
      <c r="L47" s="36"/>
      <c r="M47" s="36"/>
      <c r="N47" s="36"/>
      <c r="O47" s="36"/>
      <c r="P47" s="36"/>
      <c r="Q47" s="36"/>
      <c r="R47" s="36"/>
      <c r="S47" s="36"/>
      <c r="T47" s="36"/>
      <c r="U47" s="36"/>
      <c r="V47" s="36"/>
    </row>
    <row r="48" spans="1:22" ht="13.5" customHeight="1" x14ac:dyDescent="0.2">
      <c r="A48" s="55"/>
      <c r="B48" s="201" t="s">
        <v>2877</v>
      </c>
      <c r="C48" s="202" t="s">
        <v>2884</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C249" s="83"/>
    </row>
    <row r="250" spans="1:22" ht="15.75" customHeight="1" x14ac:dyDescent="0.2">
      <c r="A250"/>
      <c r="C250" s="83"/>
    </row>
    <row r="251" spans="1:22" ht="15.75" customHeight="1" x14ac:dyDescent="0.2">
      <c r="A251"/>
      <c r="C251" s="83"/>
    </row>
    <row r="252" spans="1:22" ht="15.75" customHeight="1" x14ac:dyDescent="0.2">
      <c r="A252"/>
      <c r="C252" s="83"/>
    </row>
    <row r="253" spans="1:22" ht="15.75" customHeight="1" x14ac:dyDescent="0.2">
      <c r="A253"/>
      <c r="C253" s="83"/>
    </row>
    <row r="254" spans="1:22" ht="15.75" customHeight="1" x14ac:dyDescent="0.2">
      <c r="A254"/>
      <c r="C254" s="83"/>
    </row>
    <row r="255" spans="1:22" ht="15.75" customHeight="1" x14ac:dyDescent="0.2">
      <c r="A255"/>
      <c r="C255" s="83"/>
    </row>
    <row r="256" spans="1:22" ht="15.75" customHeight="1" x14ac:dyDescent="0.2">
      <c r="A256"/>
      <c r="C256" s="83"/>
    </row>
    <row r="257" spans="1:3" ht="15.75" customHeight="1" x14ac:dyDescent="0.2">
      <c r="A257"/>
      <c r="C257" s="83"/>
    </row>
    <row r="258" spans="1:3" ht="15.75" customHeight="1" x14ac:dyDescent="0.2">
      <c r="A258"/>
      <c r="C258" s="83"/>
    </row>
    <row r="259" spans="1:3" ht="15.75" customHeight="1" x14ac:dyDescent="0.2">
      <c r="A259"/>
      <c r="C259" s="83"/>
    </row>
    <row r="260" spans="1:3" ht="15.75" customHeight="1" x14ac:dyDescent="0.2">
      <c r="A260"/>
      <c r="C260" s="83"/>
    </row>
    <row r="261" spans="1:3" ht="15.75" customHeight="1" x14ac:dyDescent="0.2">
      <c r="A261"/>
      <c r="C261" s="83"/>
    </row>
    <row r="262" spans="1:3" ht="15.75" customHeight="1" x14ac:dyDescent="0.2">
      <c r="A262"/>
      <c r="C262" s="83"/>
    </row>
    <row r="263" spans="1:3" ht="15.75" customHeight="1" x14ac:dyDescent="0.2">
      <c r="A263"/>
      <c r="C263" s="83"/>
    </row>
    <row r="264" spans="1:3" ht="15.75" customHeight="1" x14ac:dyDescent="0.2">
      <c r="A264"/>
      <c r="C264" s="83"/>
    </row>
    <row r="265" spans="1:3" ht="15.75" customHeight="1" x14ac:dyDescent="0.2">
      <c r="A265"/>
      <c r="C265" s="83"/>
    </row>
    <row r="266" spans="1:3" ht="15.75" customHeight="1" x14ac:dyDescent="0.2">
      <c r="A266"/>
      <c r="C266" s="83"/>
    </row>
    <row r="267" spans="1:3" ht="15.75" customHeight="1" x14ac:dyDescent="0.2">
      <c r="A267"/>
      <c r="C267" s="83"/>
    </row>
    <row r="268" spans="1:3" ht="15.75" customHeight="1" x14ac:dyDescent="0.2">
      <c r="A268"/>
      <c r="C268" s="83"/>
    </row>
    <row r="269" spans="1:3" ht="15.75" customHeight="1" x14ac:dyDescent="0.2">
      <c r="A269"/>
      <c r="C269" s="83"/>
    </row>
    <row r="270" spans="1:3" ht="15.75" customHeight="1" x14ac:dyDescent="0.2">
      <c r="A270"/>
      <c r="C270" s="83"/>
    </row>
    <row r="271" spans="1:3" ht="15.75" customHeight="1" x14ac:dyDescent="0.2">
      <c r="A271"/>
      <c r="C271" s="83"/>
    </row>
    <row r="272" spans="1:3" ht="15.75" customHeight="1" x14ac:dyDescent="0.2">
      <c r="A272"/>
      <c r="C272" s="83"/>
    </row>
    <row r="273" spans="1:3" ht="15.75" customHeight="1" x14ac:dyDescent="0.2">
      <c r="A273"/>
      <c r="C273" s="83"/>
    </row>
    <row r="274" spans="1:3" ht="15.75" customHeight="1" x14ac:dyDescent="0.2">
      <c r="A274"/>
      <c r="C274" s="83"/>
    </row>
    <row r="275" spans="1:3" ht="15.75" customHeight="1" x14ac:dyDescent="0.2">
      <c r="A275"/>
      <c r="C275" s="83"/>
    </row>
    <row r="276" spans="1:3" ht="15.75" customHeight="1" x14ac:dyDescent="0.2">
      <c r="A276"/>
      <c r="C276" s="83"/>
    </row>
    <row r="277" spans="1:3" ht="15.75" customHeight="1" x14ac:dyDescent="0.2">
      <c r="A277"/>
      <c r="C277" s="83"/>
    </row>
    <row r="278" spans="1:3" ht="15.75" customHeight="1" x14ac:dyDescent="0.2">
      <c r="A278"/>
      <c r="C278" s="83"/>
    </row>
    <row r="279" spans="1:3" ht="15.75" customHeight="1" x14ac:dyDescent="0.2">
      <c r="A279"/>
      <c r="C279" s="83"/>
    </row>
    <row r="280" spans="1:3" ht="15.75" customHeight="1" x14ac:dyDescent="0.2">
      <c r="A280"/>
      <c r="C280" s="83"/>
    </row>
    <row r="281" spans="1:3" ht="15.75" customHeight="1" x14ac:dyDescent="0.2">
      <c r="A281"/>
      <c r="C281" s="83"/>
    </row>
    <row r="282" spans="1:3" ht="15.75" customHeight="1" x14ac:dyDescent="0.2">
      <c r="A282"/>
      <c r="C282" s="83"/>
    </row>
    <row r="283" spans="1:3" ht="15.75" customHeight="1" x14ac:dyDescent="0.2">
      <c r="A283"/>
      <c r="C283" s="83"/>
    </row>
    <row r="284" spans="1:3" ht="15.75" customHeight="1" x14ac:dyDescent="0.2">
      <c r="A284"/>
      <c r="C284" s="83"/>
    </row>
    <row r="285" spans="1:3" ht="15.75" customHeight="1" x14ac:dyDescent="0.2">
      <c r="A285"/>
      <c r="C285" s="83"/>
    </row>
    <row r="286" spans="1:3" ht="15.75" customHeight="1" x14ac:dyDescent="0.2">
      <c r="A286"/>
      <c r="C286" s="83"/>
    </row>
    <row r="287" spans="1:3" ht="15.75" customHeight="1" x14ac:dyDescent="0.2">
      <c r="A287"/>
      <c r="C287" s="83"/>
    </row>
    <row r="288" spans="1:3" ht="15.75" customHeight="1" x14ac:dyDescent="0.2">
      <c r="A288"/>
      <c r="C288" s="83"/>
    </row>
    <row r="289" spans="1:3" ht="15.75" customHeight="1" x14ac:dyDescent="0.2">
      <c r="A289"/>
      <c r="C289" s="83"/>
    </row>
    <row r="290" spans="1:3" ht="15.75" customHeight="1" x14ac:dyDescent="0.2">
      <c r="A290"/>
      <c r="C290" s="83"/>
    </row>
    <row r="291" spans="1:3" ht="15.75" customHeight="1" x14ac:dyDescent="0.2">
      <c r="A291"/>
      <c r="C291" s="83"/>
    </row>
    <row r="292" spans="1:3" ht="15.75" customHeight="1" x14ac:dyDescent="0.2">
      <c r="A292"/>
      <c r="C292" s="83"/>
    </row>
    <row r="293" spans="1:3" ht="15.75" customHeight="1" x14ac:dyDescent="0.2">
      <c r="A293"/>
      <c r="C293" s="83"/>
    </row>
    <row r="294" spans="1:3" ht="15.75" customHeight="1" x14ac:dyDescent="0.2">
      <c r="A294"/>
      <c r="C294" s="83"/>
    </row>
    <row r="295" spans="1:3" ht="15.75" customHeight="1" x14ac:dyDescent="0.2">
      <c r="A295"/>
      <c r="C295" s="83"/>
    </row>
    <row r="296" spans="1:3" ht="15.75" customHeight="1" x14ac:dyDescent="0.2">
      <c r="A296"/>
      <c r="C296" s="83"/>
    </row>
    <row r="297" spans="1:3" ht="15.75" customHeight="1" x14ac:dyDescent="0.2">
      <c r="A297"/>
      <c r="C297" s="83"/>
    </row>
    <row r="298" spans="1:3" ht="15.75" customHeight="1" x14ac:dyDescent="0.2">
      <c r="A298"/>
      <c r="C298" s="83"/>
    </row>
    <row r="299" spans="1:3" ht="15.75" customHeight="1" x14ac:dyDescent="0.2">
      <c r="A299"/>
      <c r="C299" s="83"/>
    </row>
    <row r="300" spans="1:3" ht="15.75" customHeight="1" x14ac:dyDescent="0.2">
      <c r="A300"/>
      <c r="C300" s="83"/>
    </row>
    <row r="301" spans="1:3" ht="15.75" customHeight="1" x14ac:dyDescent="0.2">
      <c r="A301"/>
      <c r="C301" s="83"/>
    </row>
    <row r="302" spans="1:3" ht="15.75" customHeight="1" x14ac:dyDescent="0.2">
      <c r="A302"/>
      <c r="C302" s="83"/>
    </row>
    <row r="303" spans="1:3" ht="15.75" customHeight="1" x14ac:dyDescent="0.2">
      <c r="A303"/>
      <c r="C303" s="83"/>
    </row>
    <row r="304" spans="1:3" ht="15.75" customHeight="1" x14ac:dyDescent="0.2">
      <c r="A304"/>
      <c r="C304" s="83"/>
    </row>
    <row r="305" spans="1:3" ht="15.75" customHeight="1" x14ac:dyDescent="0.2">
      <c r="A305"/>
      <c r="C305" s="83"/>
    </row>
    <row r="306" spans="1:3" ht="15.75" customHeight="1" x14ac:dyDescent="0.2">
      <c r="A306"/>
      <c r="C306" s="83"/>
    </row>
    <row r="307" spans="1:3" ht="15.75" customHeight="1" x14ac:dyDescent="0.2">
      <c r="A307"/>
      <c r="C307" s="83"/>
    </row>
    <row r="308" spans="1:3" ht="15.75" customHeight="1" x14ac:dyDescent="0.2">
      <c r="A308"/>
      <c r="C308" s="83"/>
    </row>
    <row r="309" spans="1:3" ht="15.75" customHeight="1" x14ac:dyDescent="0.2">
      <c r="A309"/>
      <c r="C309" s="83"/>
    </row>
    <row r="310" spans="1:3" ht="15.75" customHeight="1" x14ac:dyDescent="0.2">
      <c r="A310"/>
      <c r="C310" s="83"/>
    </row>
    <row r="311" spans="1:3" ht="15.75" customHeight="1" x14ac:dyDescent="0.2">
      <c r="A311"/>
      <c r="C311" s="83"/>
    </row>
    <row r="312" spans="1:3" ht="15.75" customHeight="1" x14ac:dyDescent="0.2">
      <c r="A312"/>
      <c r="C312" s="83"/>
    </row>
    <row r="313" spans="1:3" ht="15.75" customHeight="1" x14ac:dyDescent="0.2">
      <c r="A313"/>
      <c r="C313" s="83"/>
    </row>
    <row r="314" spans="1:3" ht="15.75" customHeight="1" x14ac:dyDescent="0.2">
      <c r="A314"/>
      <c r="C314" s="83"/>
    </row>
    <row r="315" spans="1:3" ht="15.75" customHeight="1" x14ac:dyDescent="0.2">
      <c r="A315"/>
      <c r="C315" s="83"/>
    </row>
    <row r="316" spans="1:3" ht="15.75" customHeight="1" x14ac:dyDescent="0.2">
      <c r="A316"/>
      <c r="C316" s="83"/>
    </row>
    <row r="317" spans="1:3" ht="15.75" customHeight="1" x14ac:dyDescent="0.2">
      <c r="A317"/>
      <c r="C317" s="83"/>
    </row>
    <row r="318" spans="1:3" ht="15.75" customHeight="1" x14ac:dyDescent="0.2">
      <c r="A318"/>
      <c r="C318" s="83"/>
    </row>
    <row r="319" spans="1:3" ht="15.75" customHeight="1" x14ac:dyDescent="0.2">
      <c r="A319"/>
      <c r="C319" s="83"/>
    </row>
    <row r="320" spans="1:3" ht="15.75" customHeight="1" x14ac:dyDescent="0.2">
      <c r="A320"/>
      <c r="C320" s="83"/>
    </row>
    <row r="321" spans="1:3" ht="15.75" customHeight="1" x14ac:dyDescent="0.2">
      <c r="A321"/>
      <c r="C321" s="83"/>
    </row>
    <row r="322" spans="1:3" ht="15.75" customHeight="1" x14ac:dyDescent="0.2">
      <c r="A322"/>
      <c r="C322" s="83"/>
    </row>
    <row r="323" spans="1:3" ht="15.75" customHeight="1" x14ac:dyDescent="0.2">
      <c r="A323"/>
      <c r="C323" s="83"/>
    </row>
    <row r="324" spans="1:3" ht="15.75" customHeight="1" x14ac:dyDescent="0.2">
      <c r="A324"/>
      <c r="C324" s="83"/>
    </row>
    <row r="325" spans="1:3" ht="15.75" customHeight="1" x14ac:dyDescent="0.2">
      <c r="A325"/>
      <c r="C325" s="83"/>
    </row>
    <row r="326" spans="1:3" ht="15.75" customHeight="1" x14ac:dyDescent="0.2">
      <c r="A326"/>
      <c r="C326" s="83"/>
    </row>
    <row r="327" spans="1:3" ht="15.75" customHeight="1" x14ac:dyDescent="0.2">
      <c r="A327"/>
      <c r="C327" s="83"/>
    </row>
    <row r="328" spans="1:3" ht="15.75" customHeight="1" x14ac:dyDescent="0.2">
      <c r="A328"/>
      <c r="C328" s="83"/>
    </row>
    <row r="329" spans="1:3" ht="15.75" customHeight="1" x14ac:dyDescent="0.2">
      <c r="A329"/>
      <c r="C329" s="83"/>
    </row>
    <row r="330" spans="1:3" ht="15.75" customHeight="1" x14ac:dyDescent="0.2">
      <c r="A330"/>
      <c r="C330" s="83"/>
    </row>
    <row r="331" spans="1:3" ht="15.75" customHeight="1" x14ac:dyDescent="0.2">
      <c r="A331"/>
      <c r="C331" s="83"/>
    </row>
    <row r="332" spans="1:3" ht="15.75" customHeight="1" x14ac:dyDescent="0.2">
      <c r="A332"/>
      <c r="C332" s="83"/>
    </row>
    <row r="333" spans="1:3" ht="15.75" customHeight="1" x14ac:dyDescent="0.2">
      <c r="A333"/>
      <c r="C333" s="83"/>
    </row>
    <row r="334" spans="1:3" ht="15.75" customHeight="1" x14ac:dyDescent="0.2">
      <c r="A334"/>
      <c r="C334" s="83"/>
    </row>
    <row r="335" spans="1:3" ht="15.75" customHeight="1" x14ac:dyDescent="0.2">
      <c r="A335"/>
      <c r="C335" s="83"/>
    </row>
    <row r="336" spans="1:3" ht="15.75" customHeight="1" x14ac:dyDescent="0.2">
      <c r="A336"/>
      <c r="C336" s="83"/>
    </row>
    <row r="337" spans="1:3" ht="15.75" customHeight="1" x14ac:dyDescent="0.2">
      <c r="A337"/>
      <c r="C337" s="83"/>
    </row>
    <row r="338" spans="1:3" ht="15.75" customHeight="1" x14ac:dyDescent="0.2">
      <c r="A338"/>
      <c r="C338" s="83"/>
    </row>
    <row r="339" spans="1:3" ht="15.75" customHeight="1" x14ac:dyDescent="0.2">
      <c r="A339"/>
      <c r="C339" s="83"/>
    </row>
    <row r="340" spans="1:3" ht="15.75" customHeight="1" x14ac:dyDescent="0.2">
      <c r="A340"/>
      <c r="C340" s="83"/>
    </row>
    <row r="341" spans="1:3" ht="15.75" customHeight="1" x14ac:dyDescent="0.2">
      <c r="A341"/>
      <c r="C341" s="83"/>
    </row>
    <row r="342" spans="1:3" ht="15.75" customHeight="1" x14ac:dyDescent="0.2">
      <c r="A342"/>
      <c r="C342" s="83"/>
    </row>
    <row r="343" spans="1:3" ht="15.75" customHeight="1" x14ac:dyDescent="0.2">
      <c r="A343"/>
      <c r="C343" s="83"/>
    </row>
    <row r="344" spans="1:3" ht="15.75" customHeight="1" x14ac:dyDescent="0.2">
      <c r="A344"/>
      <c r="C344" s="83"/>
    </row>
    <row r="345" spans="1:3" ht="15.75" customHeight="1" x14ac:dyDescent="0.2">
      <c r="A345"/>
      <c r="C345" s="83"/>
    </row>
    <row r="346" spans="1:3" ht="15.75" customHeight="1" x14ac:dyDescent="0.2">
      <c r="A346"/>
      <c r="C346" s="83"/>
    </row>
    <row r="347" spans="1:3" ht="15.75" customHeight="1" x14ac:dyDescent="0.2">
      <c r="A347"/>
      <c r="C347" s="83"/>
    </row>
    <row r="348" spans="1:3" ht="15.75" customHeight="1" x14ac:dyDescent="0.2">
      <c r="A348"/>
      <c r="C348" s="83"/>
    </row>
    <row r="349" spans="1:3" ht="15.75" customHeight="1" x14ac:dyDescent="0.2">
      <c r="A349"/>
      <c r="C349" s="83"/>
    </row>
    <row r="350" spans="1:3" ht="15.75" customHeight="1" x14ac:dyDescent="0.2">
      <c r="A350"/>
      <c r="C350" s="83"/>
    </row>
    <row r="351" spans="1:3" ht="15.75" customHeight="1" x14ac:dyDescent="0.2">
      <c r="A351"/>
      <c r="C351" s="83"/>
    </row>
    <row r="352" spans="1:3" ht="15.75" customHeight="1" x14ac:dyDescent="0.2">
      <c r="A352"/>
      <c r="C352" s="83"/>
    </row>
    <row r="353" spans="1:3" ht="15.75" customHeight="1" x14ac:dyDescent="0.2">
      <c r="A353"/>
      <c r="C353" s="83"/>
    </row>
    <row r="354" spans="1:3" ht="15.75" customHeight="1" x14ac:dyDescent="0.2">
      <c r="A354"/>
      <c r="C354" s="83"/>
    </row>
    <row r="355" spans="1:3" ht="15.75" customHeight="1" x14ac:dyDescent="0.2">
      <c r="A355"/>
      <c r="C355" s="83"/>
    </row>
    <row r="356" spans="1:3" ht="15.75" customHeight="1" x14ac:dyDescent="0.2">
      <c r="A356"/>
      <c r="C356" s="83"/>
    </row>
    <row r="357" spans="1:3" ht="15.75" customHeight="1" x14ac:dyDescent="0.2">
      <c r="A357"/>
      <c r="C357" s="83"/>
    </row>
    <row r="358" spans="1:3" ht="15.75" customHeight="1" x14ac:dyDescent="0.2">
      <c r="A358"/>
      <c r="C358" s="83"/>
    </row>
    <row r="359" spans="1:3" ht="15.75" customHeight="1" x14ac:dyDescent="0.2">
      <c r="A359"/>
      <c r="C359" s="83"/>
    </row>
    <row r="360" spans="1:3" ht="15.75" customHeight="1" x14ac:dyDescent="0.2">
      <c r="A360"/>
      <c r="C360" s="83"/>
    </row>
    <row r="361" spans="1:3" ht="15.75" customHeight="1" x14ac:dyDescent="0.2">
      <c r="A361"/>
      <c r="C361" s="83"/>
    </row>
    <row r="362" spans="1:3" ht="15.75" customHeight="1" x14ac:dyDescent="0.2">
      <c r="A362"/>
      <c r="C362" s="83"/>
    </row>
    <row r="363" spans="1:3" ht="15.75" customHeight="1" x14ac:dyDescent="0.2">
      <c r="A363"/>
      <c r="C363" s="83"/>
    </row>
    <row r="364" spans="1:3" ht="15.75" customHeight="1" x14ac:dyDescent="0.2">
      <c r="A364"/>
      <c r="C364" s="83"/>
    </row>
    <row r="365" spans="1:3" ht="15.75" customHeight="1" x14ac:dyDescent="0.2">
      <c r="A365"/>
      <c r="C365" s="83"/>
    </row>
    <row r="366" spans="1:3" ht="15.75" customHeight="1" x14ac:dyDescent="0.2">
      <c r="A366"/>
      <c r="C366" s="83"/>
    </row>
    <row r="367" spans="1:3" ht="15.75" customHeight="1" x14ac:dyDescent="0.2">
      <c r="A367"/>
      <c r="C367" s="83"/>
    </row>
    <row r="368" spans="1:3" ht="15.75" customHeight="1" x14ac:dyDescent="0.2">
      <c r="A368"/>
      <c r="C368" s="83"/>
    </row>
    <row r="369" spans="1:3" ht="15.75" customHeight="1" x14ac:dyDescent="0.2">
      <c r="A369"/>
      <c r="C369" s="83"/>
    </row>
    <row r="370" spans="1:3" ht="15.75" customHeight="1" x14ac:dyDescent="0.2">
      <c r="A370"/>
      <c r="C370" s="83"/>
    </row>
    <row r="371" spans="1:3" ht="15.75" customHeight="1" x14ac:dyDescent="0.2">
      <c r="A371"/>
      <c r="C371" s="83"/>
    </row>
    <row r="372" spans="1:3" ht="15.75" customHeight="1" x14ac:dyDescent="0.2">
      <c r="A372"/>
      <c r="C372" s="83"/>
    </row>
    <row r="373" spans="1:3" ht="15.75" customHeight="1" x14ac:dyDescent="0.2">
      <c r="A373"/>
      <c r="C373" s="83"/>
    </row>
    <row r="374" spans="1:3" ht="15.75" customHeight="1" x14ac:dyDescent="0.2">
      <c r="A374"/>
      <c r="C374" s="83"/>
    </row>
    <row r="375" spans="1:3" ht="15.75" customHeight="1" x14ac:dyDescent="0.2">
      <c r="A375"/>
      <c r="C375" s="83"/>
    </row>
    <row r="376" spans="1:3" ht="15.75" customHeight="1" x14ac:dyDescent="0.2">
      <c r="A376"/>
      <c r="C376" s="83"/>
    </row>
    <row r="377" spans="1:3" ht="15.75" customHeight="1" x14ac:dyDescent="0.2">
      <c r="A377"/>
      <c r="C377" s="83"/>
    </row>
    <row r="378" spans="1:3" ht="15.75" customHeight="1" x14ac:dyDescent="0.2">
      <c r="A378"/>
      <c r="C378" s="83"/>
    </row>
    <row r="379" spans="1:3" ht="15.75" customHeight="1" x14ac:dyDescent="0.2">
      <c r="A379"/>
      <c r="C379" s="83"/>
    </row>
    <row r="380" spans="1:3" ht="15.75" customHeight="1" x14ac:dyDescent="0.2">
      <c r="A380"/>
      <c r="C380" s="83"/>
    </row>
    <row r="381" spans="1:3" ht="15.75" customHeight="1" x14ac:dyDescent="0.2">
      <c r="A381"/>
      <c r="C381" s="83"/>
    </row>
    <row r="382" spans="1:3" ht="15.75" customHeight="1" x14ac:dyDescent="0.2">
      <c r="A382"/>
      <c r="C382" s="83"/>
    </row>
    <row r="383" spans="1:3" ht="15.75" customHeight="1" x14ac:dyDescent="0.2">
      <c r="A383"/>
      <c r="C383" s="83"/>
    </row>
    <row r="384" spans="1:3" ht="15.75" customHeight="1" x14ac:dyDescent="0.2">
      <c r="A384"/>
      <c r="C384" s="83"/>
    </row>
    <row r="385" spans="1:3" ht="15.75" customHeight="1" x14ac:dyDescent="0.2">
      <c r="A385"/>
      <c r="C385" s="83"/>
    </row>
    <row r="386" spans="1:3" ht="15.75" customHeight="1" x14ac:dyDescent="0.2">
      <c r="A386"/>
      <c r="C386" s="83"/>
    </row>
    <row r="387" spans="1:3" ht="15.75" customHeight="1" x14ac:dyDescent="0.2">
      <c r="A387"/>
      <c r="C387" s="83"/>
    </row>
    <row r="388" spans="1:3" ht="15.75" customHeight="1" x14ac:dyDescent="0.2">
      <c r="A388"/>
      <c r="C388" s="83"/>
    </row>
    <row r="389" spans="1:3" ht="15.75" customHeight="1" x14ac:dyDescent="0.2">
      <c r="A389"/>
      <c r="C389" s="83"/>
    </row>
    <row r="390" spans="1:3" ht="15.75" customHeight="1" x14ac:dyDescent="0.2">
      <c r="A390"/>
      <c r="C390" s="83"/>
    </row>
    <row r="391" spans="1:3" ht="15.75" customHeight="1" x14ac:dyDescent="0.2">
      <c r="A391"/>
      <c r="C391" s="83"/>
    </row>
    <row r="392" spans="1:3" ht="15.75" customHeight="1" x14ac:dyDescent="0.2">
      <c r="A392"/>
      <c r="C392" s="83"/>
    </row>
    <row r="393" spans="1:3" ht="15.75" customHeight="1" x14ac:dyDescent="0.2">
      <c r="A393"/>
      <c r="C393" s="83"/>
    </row>
    <row r="394" spans="1:3" ht="15.75" customHeight="1" x14ac:dyDescent="0.2">
      <c r="A394"/>
      <c r="C394" s="83"/>
    </row>
    <row r="395" spans="1:3" ht="15.75" customHeight="1" x14ac:dyDescent="0.2">
      <c r="A395"/>
      <c r="C395" s="83"/>
    </row>
    <row r="396" spans="1:3" ht="15.75" customHeight="1" x14ac:dyDescent="0.2">
      <c r="A396"/>
      <c r="C396" s="83"/>
    </row>
    <row r="397" spans="1:3" ht="15.75" customHeight="1" x14ac:dyDescent="0.2">
      <c r="A397"/>
      <c r="C397" s="83"/>
    </row>
    <row r="398" spans="1:3" ht="15.75" customHeight="1" x14ac:dyDescent="0.2">
      <c r="A398"/>
      <c r="C398" s="83"/>
    </row>
    <row r="399" spans="1:3" ht="15.75" customHeight="1" x14ac:dyDescent="0.2">
      <c r="A399"/>
      <c r="C399" s="83"/>
    </row>
    <row r="400" spans="1:3" ht="15.75" customHeight="1" x14ac:dyDescent="0.2">
      <c r="A400"/>
      <c r="C400" s="83"/>
    </row>
    <row r="401" spans="1:3" ht="15.75" customHeight="1" x14ac:dyDescent="0.2">
      <c r="A401"/>
      <c r="C401" s="83"/>
    </row>
    <row r="402" spans="1:3" ht="15.75" customHeight="1" x14ac:dyDescent="0.2">
      <c r="A402"/>
      <c r="C402" s="83"/>
    </row>
    <row r="403" spans="1:3" ht="15.75" customHeight="1" x14ac:dyDescent="0.2">
      <c r="A403"/>
      <c r="C403" s="83"/>
    </row>
    <row r="404" spans="1:3" ht="15.75" customHeight="1" x14ac:dyDescent="0.2">
      <c r="A404"/>
      <c r="C404" s="83"/>
    </row>
    <row r="405" spans="1:3" ht="15.75" customHeight="1" x14ac:dyDescent="0.2">
      <c r="A405"/>
      <c r="C405" s="83"/>
    </row>
    <row r="406" spans="1:3" ht="15.75" customHeight="1" x14ac:dyDescent="0.2">
      <c r="A406"/>
      <c r="C406" s="83"/>
    </row>
    <row r="407" spans="1:3" ht="15.75" customHeight="1" x14ac:dyDescent="0.2">
      <c r="A407"/>
      <c r="C407" s="83"/>
    </row>
    <row r="408" spans="1:3" ht="15.75" customHeight="1" x14ac:dyDescent="0.2">
      <c r="A408"/>
      <c r="C408" s="83"/>
    </row>
    <row r="409" spans="1:3" ht="15.75" customHeight="1" x14ac:dyDescent="0.2">
      <c r="A409"/>
      <c r="C409" s="83"/>
    </row>
    <row r="410" spans="1:3" ht="15.75" customHeight="1" x14ac:dyDescent="0.2">
      <c r="A410"/>
      <c r="C410" s="83"/>
    </row>
    <row r="411" spans="1:3" ht="15.75" customHeight="1" x14ac:dyDescent="0.2">
      <c r="A411"/>
      <c r="C411" s="83"/>
    </row>
    <row r="412" spans="1:3" ht="15.75" customHeight="1" x14ac:dyDescent="0.2">
      <c r="A412"/>
      <c r="C412" s="83"/>
    </row>
    <row r="413" spans="1:3" ht="15.75" customHeight="1" x14ac:dyDescent="0.2">
      <c r="A413"/>
      <c r="C413" s="83"/>
    </row>
    <row r="414" spans="1:3" ht="15.75" customHeight="1" x14ac:dyDescent="0.2">
      <c r="A414"/>
      <c r="C414" s="83"/>
    </row>
    <row r="415" spans="1:3" ht="15.75" customHeight="1" x14ac:dyDescent="0.2">
      <c r="A415"/>
      <c r="C415" s="83"/>
    </row>
    <row r="416" spans="1:3" ht="15.75" customHeight="1" x14ac:dyDescent="0.2">
      <c r="A416"/>
      <c r="C416" s="83"/>
    </row>
    <row r="417" spans="1:3" ht="15.75" customHeight="1" x14ac:dyDescent="0.2">
      <c r="A417"/>
      <c r="C417" s="83"/>
    </row>
    <row r="418" spans="1:3" ht="15.75" customHeight="1" x14ac:dyDescent="0.2">
      <c r="A418"/>
      <c r="C418" s="83"/>
    </row>
    <row r="419" spans="1:3" ht="15.75" customHeight="1" x14ac:dyDescent="0.2">
      <c r="A419"/>
      <c r="C419" s="83"/>
    </row>
    <row r="420" spans="1:3" ht="15.75" customHeight="1" x14ac:dyDescent="0.2">
      <c r="A420"/>
      <c r="C420" s="83"/>
    </row>
    <row r="421" spans="1:3" ht="15.75" customHeight="1" x14ac:dyDescent="0.2">
      <c r="A421"/>
      <c r="C421" s="83"/>
    </row>
    <row r="422" spans="1:3" ht="15.75" customHeight="1" x14ac:dyDescent="0.2">
      <c r="A422"/>
      <c r="C422" s="83"/>
    </row>
    <row r="423" spans="1:3" ht="15.75" customHeight="1" x14ac:dyDescent="0.2">
      <c r="A423"/>
      <c r="C423" s="83"/>
    </row>
    <row r="424" spans="1:3" ht="15.75" customHeight="1" x14ac:dyDescent="0.2">
      <c r="A424"/>
      <c r="C424" s="83"/>
    </row>
    <row r="425" spans="1:3" ht="15.75" customHeight="1" x14ac:dyDescent="0.2">
      <c r="A425"/>
      <c r="C425" s="83"/>
    </row>
    <row r="426" spans="1:3" ht="15.75" customHeight="1" x14ac:dyDescent="0.2">
      <c r="A426"/>
      <c r="C426" s="83"/>
    </row>
    <row r="427" spans="1:3" ht="15.75" customHeight="1" x14ac:dyDescent="0.2">
      <c r="A427"/>
      <c r="C427" s="83"/>
    </row>
    <row r="428" spans="1:3" ht="15.75" customHeight="1" x14ac:dyDescent="0.2">
      <c r="A428"/>
      <c r="C428" s="83"/>
    </row>
    <row r="429" spans="1:3" ht="15.75" customHeight="1" x14ac:dyDescent="0.2">
      <c r="A429"/>
      <c r="C429" s="83"/>
    </row>
    <row r="430" spans="1:3" ht="15.75" customHeight="1" x14ac:dyDescent="0.2">
      <c r="A430"/>
      <c r="C430" s="83"/>
    </row>
    <row r="431" spans="1:3" ht="15.75" customHeight="1" x14ac:dyDescent="0.2">
      <c r="A431"/>
      <c r="C431" s="83"/>
    </row>
    <row r="432" spans="1:3" ht="15.75" customHeight="1" x14ac:dyDescent="0.2">
      <c r="A432"/>
      <c r="C432" s="83"/>
    </row>
    <row r="433" spans="1:3" ht="15.75" customHeight="1" x14ac:dyDescent="0.2">
      <c r="A433"/>
      <c r="C433" s="83"/>
    </row>
    <row r="434" spans="1:3" ht="15.75" customHeight="1" x14ac:dyDescent="0.2">
      <c r="A434"/>
      <c r="C434" s="83"/>
    </row>
    <row r="435" spans="1:3" ht="15.75" customHeight="1" x14ac:dyDescent="0.2">
      <c r="A435"/>
      <c r="C435" s="83"/>
    </row>
    <row r="436" spans="1:3" ht="15.75" customHeight="1" x14ac:dyDescent="0.2">
      <c r="A436"/>
      <c r="C436" s="83"/>
    </row>
    <row r="437" spans="1:3" ht="15.75" customHeight="1" x14ac:dyDescent="0.2">
      <c r="A437"/>
      <c r="C437" s="83"/>
    </row>
    <row r="438" spans="1:3" ht="15.75" customHeight="1" x14ac:dyDescent="0.2">
      <c r="A438"/>
      <c r="C438" s="83"/>
    </row>
    <row r="439" spans="1:3" ht="15.75" customHeight="1" x14ac:dyDescent="0.2">
      <c r="A439"/>
      <c r="C439" s="83"/>
    </row>
    <row r="440" spans="1:3" ht="15.75" customHeight="1" x14ac:dyDescent="0.2">
      <c r="A440"/>
      <c r="C440" s="83"/>
    </row>
    <row r="441" spans="1:3" ht="15.75" customHeight="1" x14ac:dyDescent="0.2">
      <c r="A441"/>
      <c r="C441" s="83"/>
    </row>
    <row r="442" spans="1:3" ht="15.75" customHeight="1" x14ac:dyDescent="0.2">
      <c r="A442"/>
      <c r="C442" s="83"/>
    </row>
    <row r="443" spans="1:3" ht="15.75" customHeight="1" x14ac:dyDescent="0.2">
      <c r="A443"/>
      <c r="C443" s="83"/>
    </row>
    <row r="444" spans="1:3" ht="15.75" customHeight="1" x14ac:dyDescent="0.2">
      <c r="A444"/>
      <c r="C444" s="83"/>
    </row>
    <row r="445" spans="1:3" ht="15.75" customHeight="1" x14ac:dyDescent="0.2">
      <c r="A445"/>
      <c r="C445" s="83"/>
    </row>
    <row r="446" spans="1:3" ht="15.75" customHeight="1" x14ac:dyDescent="0.2">
      <c r="A446"/>
      <c r="C446" s="83"/>
    </row>
    <row r="447" spans="1:3" ht="15.75" customHeight="1" x14ac:dyDescent="0.2">
      <c r="A447"/>
      <c r="C447" s="83"/>
    </row>
    <row r="448" spans="1:3" ht="15.75" customHeight="1" x14ac:dyDescent="0.2">
      <c r="A448"/>
      <c r="C448" s="83"/>
    </row>
    <row r="449" spans="1:3" ht="15.75" customHeight="1" x14ac:dyDescent="0.2">
      <c r="A449"/>
      <c r="C449" s="83"/>
    </row>
    <row r="450" spans="1:3" ht="15.75" customHeight="1" x14ac:dyDescent="0.2">
      <c r="A450"/>
      <c r="C450" s="83"/>
    </row>
    <row r="451" spans="1:3" ht="15.75" customHeight="1" x14ac:dyDescent="0.2">
      <c r="A451"/>
      <c r="C451" s="83"/>
    </row>
    <row r="452" spans="1:3" ht="15.75" customHeight="1" x14ac:dyDescent="0.2">
      <c r="A452"/>
      <c r="C452" s="83"/>
    </row>
    <row r="453" spans="1:3" ht="15.75" customHeight="1" x14ac:dyDescent="0.2">
      <c r="A453"/>
      <c r="C453" s="83"/>
    </row>
    <row r="454" spans="1:3" ht="15.75" customHeight="1" x14ac:dyDescent="0.2">
      <c r="A454"/>
      <c r="C454" s="83"/>
    </row>
    <row r="455" spans="1:3" ht="15.75" customHeight="1" x14ac:dyDescent="0.2">
      <c r="A455"/>
      <c r="C455" s="83"/>
    </row>
    <row r="456" spans="1:3" ht="15.75" customHeight="1" x14ac:dyDescent="0.2">
      <c r="A456"/>
      <c r="C456" s="83"/>
    </row>
    <row r="457" spans="1:3" ht="15.75" customHeight="1" x14ac:dyDescent="0.2">
      <c r="A457"/>
      <c r="C457" s="83"/>
    </row>
    <row r="458" spans="1:3" ht="15.75" customHeight="1" x14ac:dyDescent="0.2">
      <c r="A458"/>
      <c r="C458" s="83"/>
    </row>
    <row r="459" spans="1:3" ht="15.75" customHeight="1" x14ac:dyDescent="0.2">
      <c r="A459"/>
      <c r="C459" s="83"/>
    </row>
    <row r="460" spans="1:3" ht="15.75" customHeight="1" x14ac:dyDescent="0.2">
      <c r="A460"/>
      <c r="C460" s="83"/>
    </row>
    <row r="461" spans="1:3" ht="15.75" customHeight="1" x14ac:dyDescent="0.2">
      <c r="A461"/>
      <c r="C461" s="83"/>
    </row>
    <row r="462" spans="1:3" ht="15.75" customHeight="1" x14ac:dyDescent="0.2">
      <c r="A462"/>
      <c r="C462" s="83"/>
    </row>
    <row r="463" spans="1:3" ht="15.75" customHeight="1" x14ac:dyDescent="0.2">
      <c r="A463"/>
      <c r="C463" s="83"/>
    </row>
    <row r="464" spans="1:3" ht="15.75" customHeight="1" x14ac:dyDescent="0.2">
      <c r="A464"/>
      <c r="C464" s="83"/>
    </row>
    <row r="465" spans="1:3" ht="15.75" customHeight="1" x14ac:dyDescent="0.2">
      <c r="A465"/>
      <c r="C465" s="83"/>
    </row>
    <row r="466" spans="1:3" ht="15.75" customHeight="1" x14ac:dyDescent="0.2">
      <c r="A466"/>
      <c r="C466" s="83"/>
    </row>
    <row r="467" spans="1:3" ht="15.75" customHeight="1" x14ac:dyDescent="0.2">
      <c r="A467"/>
      <c r="C467" s="83"/>
    </row>
    <row r="468" spans="1:3" ht="15.75" customHeight="1" x14ac:dyDescent="0.2">
      <c r="A468"/>
      <c r="C468" s="83"/>
    </row>
    <row r="469" spans="1:3" ht="15.75" customHeight="1" x14ac:dyDescent="0.2">
      <c r="A469"/>
      <c r="C469" s="83"/>
    </row>
    <row r="470" spans="1:3" ht="15.75" customHeight="1" x14ac:dyDescent="0.2">
      <c r="A470"/>
      <c r="C470" s="83"/>
    </row>
    <row r="471" spans="1:3" ht="15.75" customHeight="1" x14ac:dyDescent="0.2">
      <c r="A471"/>
      <c r="C471" s="83"/>
    </row>
    <row r="472" spans="1:3" ht="15.75" customHeight="1" x14ac:dyDescent="0.2">
      <c r="A472"/>
      <c r="C472" s="83"/>
    </row>
    <row r="473" spans="1:3" ht="15.75" customHeight="1" x14ac:dyDescent="0.2">
      <c r="A473"/>
      <c r="C473" s="83"/>
    </row>
    <row r="474" spans="1:3" ht="15.75" customHeight="1" x14ac:dyDescent="0.2">
      <c r="A474"/>
      <c r="C474" s="83"/>
    </row>
    <row r="475" spans="1:3" ht="15.75" customHeight="1" x14ac:dyDescent="0.2">
      <c r="A475"/>
      <c r="C475" s="83"/>
    </row>
    <row r="476" spans="1:3" ht="15.75" customHeight="1" x14ac:dyDescent="0.2">
      <c r="A476"/>
      <c r="C476" s="83"/>
    </row>
    <row r="477" spans="1:3" ht="15.75" customHeight="1" x14ac:dyDescent="0.2">
      <c r="A477"/>
      <c r="C477" s="83"/>
    </row>
    <row r="478" spans="1:3" ht="15.75" customHeight="1" x14ac:dyDescent="0.2">
      <c r="A478"/>
      <c r="C478" s="83"/>
    </row>
    <row r="479" spans="1:3" ht="15.75" customHeight="1" x14ac:dyDescent="0.2">
      <c r="A479"/>
      <c r="C479" s="83"/>
    </row>
    <row r="480" spans="1:3" ht="15.75" customHeight="1" x14ac:dyDescent="0.2">
      <c r="A480"/>
      <c r="C480" s="83"/>
    </row>
    <row r="481" spans="1:3" ht="15.75" customHeight="1" x14ac:dyDescent="0.2">
      <c r="A481"/>
      <c r="C481" s="83"/>
    </row>
    <row r="482" spans="1:3" ht="15.75" customHeight="1" x14ac:dyDescent="0.2">
      <c r="A482"/>
      <c r="C482" s="83"/>
    </row>
    <row r="483" spans="1:3" ht="15.75" customHeight="1" x14ac:dyDescent="0.2">
      <c r="A483"/>
      <c r="C483" s="83"/>
    </row>
    <row r="484" spans="1:3" ht="15.75" customHeight="1" x14ac:dyDescent="0.2">
      <c r="A484"/>
      <c r="C484" s="83"/>
    </row>
    <row r="485" spans="1:3" ht="15.75" customHeight="1" x14ac:dyDescent="0.2">
      <c r="A485"/>
      <c r="C485" s="83"/>
    </row>
    <row r="486" spans="1:3" ht="15.75" customHeight="1" x14ac:dyDescent="0.2">
      <c r="A486"/>
      <c r="C486" s="83"/>
    </row>
    <row r="487" spans="1:3" ht="15.75" customHeight="1" x14ac:dyDescent="0.2">
      <c r="A487"/>
      <c r="C487" s="83"/>
    </row>
    <row r="488" spans="1:3" ht="15.75" customHeight="1" x14ac:dyDescent="0.2">
      <c r="A488"/>
      <c r="C488" s="83"/>
    </row>
    <row r="489" spans="1:3" ht="15.75" customHeight="1" x14ac:dyDescent="0.2">
      <c r="A489"/>
      <c r="C489" s="83"/>
    </row>
    <row r="490" spans="1:3" ht="15.75" customHeight="1" x14ac:dyDescent="0.2">
      <c r="A490"/>
      <c r="C490" s="83"/>
    </row>
    <row r="491" spans="1:3" ht="15.75" customHeight="1" x14ac:dyDescent="0.2">
      <c r="A491"/>
      <c r="C491" s="83"/>
    </row>
    <row r="492" spans="1:3" ht="15.75" customHeight="1" x14ac:dyDescent="0.2">
      <c r="A492"/>
      <c r="C492" s="83"/>
    </row>
    <row r="493" spans="1:3" ht="15.75" customHeight="1" x14ac:dyDescent="0.2">
      <c r="A493"/>
      <c r="C493" s="83"/>
    </row>
    <row r="494" spans="1:3" ht="15.75" customHeight="1" x14ac:dyDescent="0.2">
      <c r="A494"/>
      <c r="C494" s="83"/>
    </row>
    <row r="495" spans="1:3" ht="15.75" customHeight="1" x14ac:dyDescent="0.2">
      <c r="A495"/>
      <c r="C495" s="83"/>
    </row>
    <row r="496" spans="1:3" ht="15.75" customHeight="1" x14ac:dyDescent="0.2">
      <c r="A496"/>
      <c r="C496" s="83"/>
    </row>
    <row r="497" spans="1:3" ht="15.75" customHeight="1" x14ac:dyDescent="0.2">
      <c r="A497"/>
      <c r="C497" s="83"/>
    </row>
    <row r="498" spans="1:3" ht="15.75" customHeight="1" x14ac:dyDescent="0.2">
      <c r="A498"/>
      <c r="C498" s="83"/>
    </row>
    <row r="499" spans="1:3" ht="15.75" customHeight="1" x14ac:dyDescent="0.2">
      <c r="A499"/>
      <c r="C499" s="83"/>
    </row>
    <row r="500" spans="1:3" ht="15.75" customHeight="1" x14ac:dyDescent="0.2">
      <c r="A500"/>
      <c r="C500" s="83"/>
    </row>
    <row r="501" spans="1:3" ht="15.75" customHeight="1" x14ac:dyDescent="0.2">
      <c r="A501"/>
      <c r="C501" s="83"/>
    </row>
    <row r="502" spans="1:3" ht="15.75" customHeight="1" x14ac:dyDescent="0.2">
      <c r="A502"/>
      <c r="C502" s="83"/>
    </row>
    <row r="503" spans="1:3" ht="15.75" customHeight="1" x14ac:dyDescent="0.2">
      <c r="A503"/>
      <c r="C503" s="83"/>
    </row>
    <row r="504" spans="1:3" ht="15.75" customHeight="1" x14ac:dyDescent="0.2">
      <c r="A504"/>
      <c r="C504" s="83"/>
    </row>
    <row r="505" spans="1:3" ht="15.75" customHeight="1" x14ac:dyDescent="0.2">
      <c r="A505"/>
      <c r="C505" s="83"/>
    </row>
    <row r="506" spans="1:3" ht="15.75" customHeight="1" x14ac:dyDescent="0.2">
      <c r="A506"/>
      <c r="C506" s="83"/>
    </row>
    <row r="507" spans="1:3" ht="15.75" customHeight="1" x14ac:dyDescent="0.2">
      <c r="A507"/>
      <c r="C507" s="83"/>
    </row>
    <row r="508" spans="1:3" ht="15.75" customHeight="1" x14ac:dyDescent="0.2">
      <c r="A508"/>
      <c r="C508" s="83"/>
    </row>
    <row r="509" spans="1:3" ht="15.75" customHeight="1" x14ac:dyDescent="0.2">
      <c r="A509"/>
      <c r="C509" s="83"/>
    </row>
    <row r="510" spans="1:3" ht="15.75" customHeight="1" x14ac:dyDescent="0.2">
      <c r="A510"/>
      <c r="C510" s="83"/>
    </row>
    <row r="511" spans="1:3" ht="15.75" customHeight="1" x14ac:dyDescent="0.2">
      <c r="A511"/>
      <c r="C511" s="83"/>
    </row>
    <row r="512" spans="1:3" ht="15.75" customHeight="1" x14ac:dyDescent="0.2">
      <c r="A512"/>
      <c r="C512" s="83"/>
    </row>
    <row r="513" spans="1:3" ht="15.75" customHeight="1" x14ac:dyDescent="0.2">
      <c r="A513"/>
      <c r="C513" s="83"/>
    </row>
    <row r="514" spans="1:3" ht="15.75" customHeight="1" x14ac:dyDescent="0.2">
      <c r="A514"/>
      <c r="C514" s="83"/>
    </row>
    <row r="515" spans="1:3" ht="15.75" customHeight="1" x14ac:dyDescent="0.2">
      <c r="A515"/>
      <c r="C515" s="83"/>
    </row>
    <row r="516" spans="1:3" ht="15.75" customHeight="1" x14ac:dyDescent="0.2">
      <c r="A516"/>
      <c r="C516" s="83"/>
    </row>
    <row r="517" spans="1:3" ht="15.75" customHeight="1" x14ac:dyDescent="0.2">
      <c r="A517"/>
      <c r="C517" s="83"/>
    </row>
    <row r="518" spans="1:3" ht="15.75" customHeight="1" x14ac:dyDescent="0.2">
      <c r="A518"/>
      <c r="C518" s="83"/>
    </row>
    <row r="519" spans="1:3" ht="15.75" customHeight="1" x14ac:dyDescent="0.2">
      <c r="A519"/>
      <c r="C519" s="83"/>
    </row>
    <row r="520" spans="1:3" ht="15.75" customHeight="1" x14ac:dyDescent="0.2">
      <c r="A520"/>
      <c r="C520" s="83"/>
    </row>
    <row r="521" spans="1:3" ht="15.75" customHeight="1" x14ac:dyDescent="0.2">
      <c r="A521"/>
      <c r="C521" s="83"/>
    </row>
    <row r="522" spans="1:3" ht="15.75" customHeight="1" x14ac:dyDescent="0.2">
      <c r="A522"/>
      <c r="C522" s="83"/>
    </row>
    <row r="523" spans="1:3" ht="15.75" customHeight="1" x14ac:dyDescent="0.2">
      <c r="A523"/>
      <c r="C523" s="83"/>
    </row>
    <row r="524" spans="1:3" ht="15.75" customHeight="1" x14ac:dyDescent="0.2">
      <c r="A524"/>
      <c r="C524" s="83"/>
    </row>
    <row r="525" spans="1:3" ht="15.75" customHeight="1" x14ac:dyDescent="0.2">
      <c r="A525"/>
      <c r="C525" s="83"/>
    </row>
    <row r="526" spans="1:3" ht="15.75" customHeight="1" x14ac:dyDescent="0.2">
      <c r="A526"/>
      <c r="C526" s="83"/>
    </row>
    <row r="527" spans="1:3" ht="15.75" customHeight="1" x14ac:dyDescent="0.2">
      <c r="A527"/>
      <c r="C527" s="83"/>
    </row>
    <row r="528" spans="1:3" ht="15.75" customHeight="1" x14ac:dyDescent="0.2">
      <c r="A528"/>
      <c r="C528" s="83"/>
    </row>
    <row r="529" spans="1:3" ht="15.75" customHeight="1" x14ac:dyDescent="0.2">
      <c r="A529"/>
      <c r="C529" s="83"/>
    </row>
    <row r="530" spans="1:3" ht="15.75" customHeight="1" x14ac:dyDescent="0.2">
      <c r="A530"/>
      <c r="C530" s="83"/>
    </row>
    <row r="531" spans="1:3" ht="15.75" customHeight="1" x14ac:dyDescent="0.2">
      <c r="A531"/>
      <c r="C531" s="83"/>
    </row>
    <row r="532" spans="1:3" ht="15.75" customHeight="1" x14ac:dyDescent="0.2">
      <c r="A532"/>
      <c r="C532" s="83"/>
    </row>
    <row r="533" spans="1:3" ht="15.75" customHeight="1" x14ac:dyDescent="0.2">
      <c r="A533"/>
      <c r="C533" s="83"/>
    </row>
    <row r="534" spans="1:3" ht="15.75" customHeight="1" x14ac:dyDescent="0.2">
      <c r="A534"/>
      <c r="C534" s="83"/>
    </row>
    <row r="535" spans="1:3" ht="15.75" customHeight="1" x14ac:dyDescent="0.2">
      <c r="A535"/>
      <c r="C535" s="83"/>
    </row>
    <row r="536" spans="1:3" ht="15.75" customHeight="1" x14ac:dyDescent="0.2">
      <c r="A536"/>
      <c r="C536" s="83"/>
    </row>
    <row r="537" spans="1:3" ht="15.75" customHeight="1" x14ac:dyDescent="0.2">
      <c r="A537"/>
      <c r="C537" s="83"/>
    </row>
    <row r="538" spans="1:3" ht="15.75" customHeight="1" x14ac:dyDescent="0.2">
      <c r="A538"/>
      <c r="C538" s="83"/>
    </row>
    <row r="539" spans="1:3" ht="15.75" customHeight="1" x14ac:dyDescent="0.2">
      <c r="A539"/>
      <c r="C539" s="83"/>
    </row>
    <row r="540" spans="1:3" ht="15.75" customHeight="1" x14ac:dyDescent="0.2">
      <c r="A540"/>
      <c r="C540" s="83"/>
    </row>
    <row r="541" spans="1:3" ht="15.75" customHeight="1" x14ac:dyDescent="0.2">
      <c r="A541"/>
      <c r="C541" s="83"/>
    </row>
    <row r="542" spans="1:3" ht="15.75" customHeight="1" x14ac:dyDescent="0.2">
      <c r="A542"/>
      <c r="C542" s="83"/>
    </row>
    <row r="543" spans="1:3" ht="15.75" customHeight="1" x14ac:dyDescent="0.2">
      <c r="A543"/>
      <c r="C543" s="83"/>
    </row>
    <row r="544" spans="1:3" ht="15.75" customHeight="1" x14ac:dyDescent="0.2">
      <c r="A544"/>
      <c r="C544" s="83"/>
    </row>
    <row r="545" spans="1:3" ht="15.75" customHeight="1" x14ac:dyDescent="0.2">
      <c r="A545"/>
      <c r="C545" s="83"/>
    </row>
    <row r="546" spans="1:3" ht="15.75" customHeight="1" x14ac:dyDescent="0.2">
      <c r="A546"/>
      <c r="C546" s="83"/>
    </row>
    <row r="547" spans="1:3" ht="15.75" customHeight="1" x14ac:dyDescent="0.2">
      <c r="A547"/>
      <c r="C547" s="83"/>
    </row>
    <row r="548" spans="1:3" ht="15.75" customHeight="1" x14ac:dyDescent="0.2">
      <c r="A548"/>
      <c r="C548" s="83"/>
    </row>
    <row r="549" spans="1:3" ht="15.75" customHeight="1" x14ac:dyDescent="0.2">
      <c r="A549"/>
      <c r="C549" s="83"/>
    </row>
    <row r="550" spans="1:3" ht="15.75" customHeight="1" x14ac:dyDescent="0.2">
      <c r="A550"/>
      <c r="C550" s="83"/>
    </row>
    <row r="551" spans="1:3" ht="15.75" customHeight="1" x14ac:dyDescent="0.2">
      <c r="A551"/>
      <c r="C551" s="83"/>
    </row>
    <row r="552" spans="1:3" ht="15.75" customHeight="1" x14ac:dyDescent="0.2">
      <c r="A552"/>
      <c r="C552" s="83"/>
    </row>
    <row r="553" spans="1:3" ht="15.75" customHeight="1" x14ac:dyDescent="0.2">
      <c r="A553"/>
      <c r="C553" s="83"/>
    </row>
    <row r="554" spans="1:3" ht="15.75" customHeight="1" x14ac:dyDescent="0.2">
      <c r="A554"/>
      <c r="C554" s="83"/>
    </row>
    <row r="555" spans="1:3" ht="15.75" customHeight="1" x14ac:dyDescent="0.2">
      <c r="A555"/>
      <c r="C555" s="83"/>
    </row>
    <row r="556" spans="1:3" ht="15.75" customHeight="1" x14ac:dyDescent="0.2">
      <c r="A556"/>
      <c r="C556" s="83"/>
    </row>
    <row r="557" spans="1:3" ht="15.75" customHeight="1" x14ac:dyDescent="0.2">
      <c r="A557"/>
      <c r="C557" s="83"/>
    </row>
    <row r="558" spans="1:3" ht="15.75" customHeight="1" x14ac:dyDescent="0.2">
      <c r="A558"/>
      <c r="C558" s="83"/>
    </row>
    <row r="559" spans="1:3" ht="15.75" customHeight="1" x14ac:dyDescent="0.2">
      <c r="A559"/>
      <c r="C559" s="83"/>
    </row>
    <row r="560" spans="1:3" ht="15.75" customHeight="1" x14ac:dyDescent="0.2">
      <c r="A560"/>
      <c r="C560" s="83"/>
    </row>
    <row r="561" spans="1:3" ht="15.75" customHeight="1" x14ac:dyDescent="0.2">
      <c r="A561"/>
      <c r="C561" s="83"/>
    </row>
    <row r="562" spans="1:3" ht="15.75" customHeight="1" x14ac:dyDescent="0.2">
      <c r="A562"/>
      <c r="C562" s="83"/>
    </row>
    <row r="563" spans="1:3" ht="15.75" customHeight="1" x14ac:dyDescent="0.2">
      <c r="A563"/>
      <c r="C563" s="83"/>
    </row>
    <row r="564" spans="1:3" ht="15.75" customHeight="1" x14ac:dyDescent="0.2">
      <c r="A564"/>
      <c r="C564" s="83"/>
    </row>
    <row r="565" spans="1:3" ht="15.75" customHeight="1" x14ac:dyDescent="0.2">
      <c r="A565"/>
      <c r="C565" s="83"/>
    </row>
    <row r="566" spans="1:3" ht="15.75" customHeight="1" x14ac:dyDescent="0.2">
      <c r="A566"/>
      <c r="C566" s="83"/>
    </row>
    <row r="567" spans="1:3" ht="15.75" customHeight="1" x14ac:dyDescent="0.2">
      <c r="A567"/>
      <c r="C567" s="83"/>
    </row>
    <row r="568" spans="1:3" ht="15.75" customHeight="1" x14ac:dyDescent="0.2">
      <c r="A568"/>
      <c r="C568" s="83"/>
    </row>
    <row r="569" spans="1:3" ht="15.75" customHeight="1" x14ac:dyDescent="0.2">
      <c r="A569"/>
      <c r="C569" s="83"/>
    </row>
    <row r="570" spans="1:3" ht="15.75" customHeight="1" x14ac:dyDescent="0.2">
      <c r="A570"/>
      <c r="C570" s="83"/>
    </row>
    <row r="571" spans="1:3" ht="15.75" customHeight="1" x14ac:dyDescent="0.2">
      <c r="A571"/>
      <c r="C571" s="83"/>
    </row>
    <row r="572" spans="1:3" ht="15.75" customHeight="1" x14ac:dyDescent="0.2">
      <c r="A572"/>
      <c r="C572" s="83"/>
    </row>
    <row r="573" spans="1:3" ht="15.75" customHeight="1" x14ac:dyDescent="0.2">
      <c r="A573"/>
      <c r="C573" s="83"/>
    </row>
    <row r="574" spans="1:3" ht="15.75" customHeight="1" x14ac:dyDescent="0.2">
      <c r="A574"/>
      <c r="C574" s="83"/>
    </row>
    <row r="575" spans="1:3" ht="15.75" customHeight="1" x14ac:dyDescent="0.2">
      <c r="A575"/>
      <c r="C575" s="83"/>
    </row>
    <row r="576" spans="1:3" ht="15.75" customHeight="1" x14ac:dyDescent="0.2">
      <c r="A576"/>
      <c r="C576" s="83"/>
    </row>
    <row r="577" spans="1:3" ht="15.75" customHeight="1" x14ac:dyDescent="0.2">
      <c r="A577"/>
      <c r="C577" s="83"/>
    </row>
    <row r="578" spans="1:3" ht="15.75" customHeight="1" x14ac:dyDescent="0.2">
      <c r="A578"/>
      <c r="C578" s="83"/>
    </row>
    <row r="579" spans="1:3" ht="15.75" customHeight="1" x14ac:dyDescent="0.2">
      <c r="A579"/>
      <c r="C579" s="83"/>
    </row>
    <row r="580" spans="1:3" ht="15.75" customHeight="1" x14ac:dyDescent="0.2">
      <c r="A580"/>
      <c r="C580" s="83"/>
    </row>
    <row r="581" spans="1:3" ht="15.75" customHeight="1" x14ac:dyDescent="0.2">
      <c r="A581"/>
      <c r="C581" s="83"/>
    </row>
    <row r="582" spans="1:3" ht="15.75" customHeight="1" x14ac:dyDescent="0.2">
      <c r="A582"/>
      <c r="C582" s="83"/>
    </row>
    <row r="583" spans="1:3" ht="15.75" customHeight="1" x14ac:dyDescent="0.2">
      <c r="A583"/>
      <c r="C583" s="83"/>
    </row>
    <row r="584" spans="1:3" ht="15.75" customHeight="1" x14ac:dyDescent="0.2">
      <c r="A584"/>
      <c r="C584" s="83"/>
    </row>
    <row r="585" spans="1:3" ht="15.75" customHeight="1" x14ac:dyDescent="0.2">
      <c r="A585"/>
      <c r="C585" s="83"/>
    </row>
    <row r="586" spans="1:3" ht="15.75" customHeight="1" x14ac:dyDescent="0.2">
      <c r="A586"/>
      <c r="C586" s="83"/>
    </row>
    <row r="587" spans="1:3" ht="15.75" customHeight="1" x14ac:dyDescent="0.2">
      <c r="A587"/>
      <c r="C587" s="83"/>
    </row>
    <row r="588" spans="1:3" ht="15.75" customHeight="1" x14ac:dyDescent="0.2">
      <c r="A588"/>
      <c r="C588" s="83"/>
    </row>
    <row r="589" spans="1:3" ht="15.75" customHeight="1" x14ac:dyDescent="0.2">
      <c r="A589"/>
      <c r="C589" s="83"/>
    </row>
    <row r="590" spans="1:3" ht="15.75" customHeight="1" x14ac:dyDescent="0.2">
      <c r="A590"/>
      <c r="C590" s="83"/>
    </row>
    <row r="591" spans="1:3" ht="15.75" customHeight="1" x14ac:dyDescent="0.2">
      <c r="A591"/>
      <c r="C591" s="83"/>
    </row>
    <row r="592" spans="1:3" ht="15.75" customHeight="1" x14ac:dyDescent="0.2">
      <c r="A592"/>
      <c r="C592" s="83"/>
    </row>
    <row r="593" spans="1:3" ht="15.75" customHeight="1" x14ac:dyDescent="0.2">
      <c r="A593"/>
      <c r="C593" s="83"/>
    </row>
    <row r="594" spans="1:3" ht="15.75" customHeight="1" x14ac:dyDescent="0.2">
      <c r="A594"/>
      <c r="C594" s="83"/>
    </row>
    <row r="595" spans="1:3" ht="15.75" customHeight="1" x14ac:dyDescent="0.2">
      <c r="A595"/>
      <c r="C595" s="83"/>
    </row>
    <row r="596" spans="1:3" ht="15.75" customHeight="1" x14ac:dyDescent="0.2">
      <c r="A596"/>
      <c r="C596" s="83"/>
    </row>
    <row r="597" spans="1:3" ht="15.75" customHeight="1" x14ac:dyDescent="0.2">
      <c r="A597"/>
      <c r="C597" s="83"/>
    </row>
    <row r="598" spans="1:3" ht="15.75" customHeight="1" x14ac:dyDescent="0.2">
      <c r="A598"/>
      <c r="C598" s="83"/>
    </row>
    <row r="599" spans="1:3" ht="15.75" customHeight="1" x14ac:dyDescent="0.2">
      <c r="A599"/>
      <c r="C599" s="83"/>
    </row>
    <row r="600" spans="1:3" ht="15.75" customHeight="1" x14ac:dyDescent="0.2">
      <c r="A600"/>
      <c r="C600" s="83"/>
    </row>
    <row r="601" spans="1:3" ht="15.75" customHeight="1" x14ac:dyDescent="0.2">
      <c r="A601"/>
      <c r="C601" s="83"/>
    </row>
    <row r="602" spans="1:3" ht="15.75" customHeight="1" x14ac:dyDescent="0.2">
      <c r="A602"/>
      <c r="C602" s="83"/>
    </row>
    <row r="603" spans="1:3" ht="15.75" customHeight="1" x14ac:dyDescent="0.2">
      <c r="A603"/>
      <c r="C603" s="83"/>
    </row>
    <row r="604" spans="1:3" ht="15.75" customHeight="1" x14ac:dyDescent="0.2">
      <c r="A604"/>
      <c r="C604" s="83"/>
    </row>
    <row r="605" spans="1:3" ht="15.75" customHeight="1" x14ac:dyDescent="0.2">
      <c r="A605"/>
      <c r="C605" s="83"/>
    </row>
    <row r="606" spans="1:3" ht="15.75" customHeight="1" x14ac:dyDescent="0.2">
      <c r="A606"/>
      <c r="C606" s="83"/>
    </row>
    <row r="607" spans="1:3" ht="15.75" customHeight="1" x14ac:dyDescent="0.2">
      <c r="A607"/>
      <c r="C607" s="83"/>
    </row>
    <row r="608" spans="1:3" ht="15.75" customHeight="1" x14ac:dyDescent="0.2">
      <c r="A608"/>
      <c r="C608" s="83"/>
    </row>
    <row r="609" spans="1:3" ht="15.75" customHeight="1" x14ac:dyDescent="0.2">
      <c r="A609"/>
      <c r="C609" s="83"/>
    </row>
    <row r="610" spans="1:3" ht="15.75" customHeight="1" x14ac:dyDescent="0.2">
      <c r="A610"/>
      <c r="C610" s="83"/>
    </row>
    <row r="611" spans="1:3" ht="15.75" customHeight="1" x14ac:dyDescent="0.2">
      <c r="A611"/>
      <c r="C611" s="83"/>
    </row>
    <row r="612" spans="1:3" ht="15.75" customHeight="1" x14ac:dyDescent="0.2">
      <c r="A612"/>
      <c r="C612" s="83"/>
    </row>
    <row r="613" spans="1:3" ht="15.75" customHeight="1" x14ac:dyDescent="0.2">
      <c r="A613"/>
      <c r="C613" s="83"/>
    </row>
    <row r="614" spans="1:3" ht="15.75" customHeight="1" x14ac:dyDescent="0.2">
      <c r="A614"/>
      <c r="C614" s="83"/>
    </row>
    <row r="615" spans="1:3" ht="15.75" customHeight="1" x14ac:dyDescent="0.2">
      <c r="A615"/>
      <c r="C615" s="83"/>
    </row>
    <row r="616" spans="1:3" ht="15.75" customHeight="1" x14ac:dyDescent="0.2">
      <c r="A616"/>
      <c r="C616" s="83"/>
    </row>
    <row r="617" spans="1:3" ht="15.75" customHeight="1" x14ac:dyDescent="0.2">
      <c r="A617"/>
      <c r="C617" s="83"/>
    </row>
    <row r="618" spans="1:3" ht="15.75" customHeight="1" x14ac:dyDescent="0.2">
      <c r="A618"/>
      <c r="C618" s="83"/>
    </row>
    <row r="619" spans="1:3" ht="15.75" customHeight="1" x14ac:dyDescent="0.2">
      <c r="A619"/>
      <c r="C619" s="83"/>
    </row>
    <row r="620" spans="1:3" ht="15.75" customHeight="1" x14ac:dyDescent="0.2">
      <c r="A620"/>
      <c r="C620" s="83"/>
    </row>
    <row r="621" spans="1:3" ht="15.75" customHeight="1" x14ac:dyDescent="0.2">
      <c r="A621"/>
      <c r="C621" s="83"/>
    </row>
    <row r="622" spans="1:3" ht="15.75" customHeight="1" x14ac:dyDescent="0.2">
      <c r="A622"/>
      <c r="C622" s="83"/>
    </row>
    <row r="623" spans="1:3" ht="15.75" customHeight="1" x14ac:dyDescent="0.2">
      <c r="A623"/>
      <c r="C623" s="83"/>
    </row>
    <row r="624" spans="1:3" ht="15.75" customHeight="1" x14ac:dyDescent="0.2">
      <c r="A624"/>
      <c r="C624" s="83"/>
    </row>
    <row r="625" spans="1:3" ht="15.75" customHeight="1" x14ac:dyDescent="0.2">
      <c r="A625"/>
      <c r="C625" s="83"/>
    </row>
    <row r="626" spans="1:3" ht="15.75" customHeight="1" x14ac:dyDescent="0.2">
      <c r="A626"/>
      <c r="C626" s="83"/>
    </row>
    <row r="627" spans="1:3" ht="15.75" customHeight="1" x14ac:dyDescent="0.2">
      <c r="A627"/>
      <c r="C627" s="83"/>
    </row>
    <row r="628" spans="1:3" ht="15.75" customHeight="1" x14ac:dyDescent="0.2">
      <c r="A628"/>
      <c r="C628" s="83"/>
    </row>
    <row r="629" spans="1:3" ht="15.75" customHeight="1" x14ac:dyDescent="0.2">
      <c r="A629"/>
      <c r="C629" s="83"/>
    </row>
    <row r="630" spans="1:3" ht="15.75" customHeight="1" x14ac:dyDescent="0.2">
      <c r="A630"/>
      <c r="C630" s="83"/>
    </row>
    <row r="631" spans="1:3" ht="15.75" customHeight="1" x14ac:dyDescent="0.2">
      <c r="A631"/>
      <c r="C631" s="83"/>
    </row>
    <row r="632" spans="1:3" ht="15.75" customHeight="1" x14ac:dyDescent="0.2">
      <c r="A632"/>
      <c r="C632" s="83"/>
    </row>
    <row r="633" spans="1:3" ht="15.75" customHeight="1" x14ac:dyDescent="0.2">
      <c r="A633"/>
      <c r="C633" s="83"/>
    </row>
    <row r="634" spans="1:3" ht="15.75" customHeight="1" x14ac:dyDescent="0.2">
      <c r="A634"/>
      <c r="C634" s="83"/>
    </row>
    <row r="635" spans="1:3" ht="15.75" customHeight="1" x14ac:dyDescent="0.2">
      <c r="A635"/>
      <c r="C635" s="83"/>
    </row>
    <row r="636" spans="1:3" ht="15.75" customHeight="1" x14ac:dyDescent="0.2">
      <c r="A636"/>
      <c r="C636" s="83"/>
    </row>
    <row r="637" spans="1:3" ht="15.75" customHeight="1" x14ac:dyDescent="0.2">
      <c r="A637"/>
      <c r="C637" s="83"/>
    </row>
    <row r="638" spans="1:3" ht="15.75" customHeight="1" x14ac:dyDescent="0.2">
      <c r="A638"/>
      <c r="C638" s="83"/>
    </row>
    <row r="639" spans="1:3" ht="15.75" customHeight="1" x14ac:dyDescent="0.2">
      <c r="A639"/>
      <c r="C639" s="83"/>
    </row>
    <row r="640" spans="1:3" ht="15.75" customHeight="1" x14ac:dyDescent="0.2">
      <c r="A640"/>
      <c r="C640" s="83"/>
    </row>
    <row r="641" spans="1:3" ht="15.75" customHeight="1" x14ac:dyDescent="0.2">
      <c r="A641"/>
      <c r="C641" s="83"/>
    </row>
    <row r="642" spans="1:3" ht="15.75" customHeight="1" x14ac:dyDescent="0.2">
      <c r="A642"/>
      <c r="C642" s="83"/>
    </row>
    <row r="643" spans="1:3" ht="15.75" customHeight="1" x14ac:dyDescent="0.2">
      <c r="A643"/>
      <c r="C643" s="83"/>
    </row>
    <row r="644" spans="1:3" ht="15.75" customHeight="1" x14ac:dyDescent="0.2">
      <c r="A644"/>
      <c r="C644" s="83"/>
    </row>
    <row r="645" spans="1:3" ht="15.75" customHeight="1" x14ac:dyDescent="0.2">
      <c r="A645"/>
      <c r="C645" s="83"/>
    </row>
    <row r="646" spans="1:3" ht="15.75" customHeight="1" x14ac:dyDescent="0.2">
      <c r="A646"/>
      <c r="C646" s="83"/>
    </row>
    <row r="647" spans="1:3" ht="15.75" customHeight="1" x14ac:dyDescent="0.2">
      <c r="A647"/>
      <c r="C647" s="83"/>
    </row>
    <row r="648" spans="1:3" ht="15.75" customHeight="1" x14ac:dyDescent="0.2">
      <c r="A648"/>
      <c r="C648" s="83"/>
    </row>
    <row r="649" spans="1:3" ht="15.75" customHeight="1" x14ac:dyDescent="0.2">
      <c r="A649"/>
      <c r="C649" s="83"/>
    </row>
    <row r="650" spans="1:3" ht="15.75" customHeight="1" x14ac:dyDescent="0.2">
      <c r="A650"/>
      <c r="C650" s="83"/>
    </row>
    <row r="651" spans="1:3" ht="15.75" customHeight="1" x14ac:dyDescent="0.2">
      <c r="A651"/>
      <c r="C651" s="83"/>
    </row>
    <row r="652" spans="1:3" ht="15.75" customHeight="1" x14ac:dyDescent="0.2">
      <c r="A652"/>
      <c r="C652" s="83"/>
    </row>
    <row r="653" spans="1:3" ht="15.75" customHeight="1" x14ac:dyDescent="0.2">
      <c r="A653"/>
      <c r="C653" s="83"/>
    </row>
    <row r="654" spans="1:3" ht="15.75" customHeight="1" x14ac:dyDescent="0.2">
      <c r="A654"/>
      <c r="C654" s="83"/>
    </row>
    <row r="655" spans="1:3" ht="15.75" customHeight="1" x14ac:dyDescent="0.2">
      <c r="A655"/>
      <c r="C655" s="83"/>
    </row>
    <row r="656" spans="1:3" ht="15.75" customHeight="1" x14ac:dyDescent="0.2">
      <c r="A656"/>
      <c r="C656" s="83"/>
    </row>
    <row r="657" spans="1:3" ht="15.75" customHeight="1" x14ac:dyDescent="0.2">
      <c r="A657"/>
      <c r="C657" s="83"/>
    </row>
    <row r="658" spans="1:3" ht="15.75" customHeight="1" x14ac:dyDescent="0.2">
      <c r="A658"/>
      <c r="C658" s="83"/>
    </row>
    <row r="659" spans="1:3" ht="15.75" customHeight="1" x14ac:dyDescent="0.2">
      <c r="A659"/>
      <c r="C659" s="83"/>
    </row>
    <row r="660" spans="1:3" ht="15.75" customHeight="1" x14ac:dyDescent="0.2">
      <c r="A660"/>
      <c r="C660" s="83"/>
    </row>
    <row r="661" spans="1:3" ht="15.75" customHeight="1" x14ac:dyDescent="0.2">
      <c r="A661"/>
      <c r="C661" s="83"/>
    </row>
    <row r="662" spans="1:3" ht="15.75" customHeight="1" x14ac:dyDescent="0.2">
      <c r="A662"/>
      <c r="C662" s="83"/>
    </row>
    <row r="663" spans="1:3" ht="15.75" customHeight="1" x14ac:dyDescent="0.2">
      <c r="A663"/>
      <c r="C663" s="83"/>
    </row>
    <row r="664" spans="1:3" ht="15.75" customHeight="1" x14ac:dyDescent="0.2">
      <c r="A664"/>
      <c r="C664" s="83"/>
    </row>
    <row r="665" spans="1:3" ht="15.75" customHeight="1" x14ac:dyDescent="0.2">
      <c r="A665"/>
      <c r="C665" s="83"/>
    </row>
    <row r="666" spans="1:3" ht="15.75" customHeight="1" x14ac:dyDescent="0.2">
      <c r="A666"/>
      <c r="C666" s="83"/>
    </row>
    <row r="667" spans="1:3" ht="15.75" customHeight="1" x14ac:dyDescent="0.2">
      <c r="A667"/>
      <c r="C667" s="83"/>
    </row>
    <row r="668" spans="1:3" ht="15.75" customHeight="1" x14ac:dyDescent="0.2">
      <c r="A668"/>
      <c r="C668" s="83"/>
    </row>
    <row r="669" spans="1:3" ht="15.75" customHeight="1" x14ac:dyDescent="0.2">
      <c r="A669"/>
      <c r="C669" s="83"/>
    </row>
    <row r="670" spans="1:3" ht="15.75" customHeight="1" x14ac:dyDescent="0.2">
      <c r="A670"/>
      <c r="C670" s="83"/>
    </row>
    <row r="671" spans="1:3" ht="15.75" customHeight="1" x14ac:dyDescent="0.2">
      <c r="A671"/>
      <c r="C671" s="83"/>
    </row>
    <row r="672" spans="1:3" ht="15.75" customHeight="1" x14ac:dyDescent="0.2">
      <c r="A672"/>
      <c r="C672" s="83"/>
    </row>
    <row r="673" spans="1:3" ht="15.75" customHeight="1" x14ac:dyDescent="0.2">
      <c r="A673"/>
      <c r="C673" s="83"/>
    </row>
    <row r="674" spans="1:3" ht="15.75" customHeight="1" x14ac:dyDescent="0.2">
      <c r="A674"/>
      <c r="C674" s="83"/>
    </row>
    <row r="675" spans="1:3" ht="15.75" customHeight="1" x14ac:dyDescent="0.2">
      <c r="A675"/>
      <c r="C675" s="83"/>
    </row>
    <row r="676" spans="1:3" ht="15.75" customHeight="1" x14ac:dyDescent="0.2">
      <c r="A676"/>
      <c r="C676" s="83"/>
    </row>
    <row r="677" spans="1:3" ht="15.75" customHeight="1" x14ac:dyDescent="0.2">
      <c r="A677"/>
      <c r="C677" s="83"/>
    </row>
    <row r="678" spans="1:3" ht="15.75" customHeight="1" x14ac:dyDescent="0.2">
      <c r="A678"/>
      <c r="C678" s="83"/>
    </row>
    <row r="679" spans="1:3" ht="15.75" customHeight="1" x14ac:dyDescent="0.2">
      <c r="A679"/>
      <c r="C679" s="83"/>
    </row>
    <row r="680" spans="1:3" ht="15.75" customHeight="1" x14ac:dyDescent="0.2">
      <c r="A680"/>
      <c r="C680" s="83"/>
    </row>
    <row r="681" spans="1:3" ht="15.75" customHeight="1" x14ac:dyDescent="0.2">
      <c r="A681"/>
      <c r="C681" s="83"/>
    </row>
    <row r="682" spans="1:3" ht="15.75" customHeight="1" x14ac:dyDescent="0.2">
      <c r="A682"/>
      <c r="C682" s="83"/>
    </row>
    <row r="683" spans="1:3" ht="15.75" customHeight="1" x14ac:dyDescent="0.2">
      <c r="A683"/>
      <c r="C683" s="83"/>
    </row>
    <row r="684" spans="1:3" ht="15.75" customHeight="1" x14ac:dyDescent="0.2">
      <c r="A684"/>
      <c r="C684" s="83"/>
    </row>
    <row r="685" spans="1:3" ht="15.75" customHeight="1" x14ac:dyDescent="0.2">
      <c r="A685"/>
      <c r="C685" s="83"/>
    </row>
    <row r="686" spans="1:3" ht="15.75" customHeight="1" x14ac:dyDescent="0.2">
      <c r="A686"/>
      <c r="C686" s="83"/>
    </row>
    <row r="687" spans="1:3" ht="15.75" customHeight="1" x14ac:dyDescent="0.2">
      <c r="A687"/>
      <c r="C687" s="83"/>
    </row>
    <row r="688" spans="1:3" ht="15.75" customHeight="1" x14ac:dyDescent="0.2">
      <c r="A688"/>
      <c r="C688" s="83"/>
    </row>
    <row r="689" spans="1:3" ht="15.75" customHeight="1" x14ac:dyDescent="0.2">
      <c r="A689"/>
      <c r="C689" s="83"/>
    </row>
    <row r="690" spans="1:3" ht="15.75" customHeight="1" x14ac:dyDescent="0.2">
      <c r="A690"/>
      <c r="C690" s="83"/>
    </row>
    <row r="691" spans="1:3" ht="15.75" customHeight="1" x14ac:dyDescent="0.2">
      <c r="A691"/>
      <c r="C691" s="83"/>
    </row>
    <row r="692" spans="1:3" ht="15.75" customHeight="1" x14ac:dyDescent="0.2">
      <c r="A692"/>
      <c r="C692" s="83"/>
    </row>
    <row r="693" spans="1:3" ht="15.75" customHeight="1" x14ac:dyDescent="0.2">
      <c r="A693"/>
      <c r="C693" s="83"/>
    </row>
    <row r="694" spans="1:3" ht="15.75" customHeight="1" x14ac:dyDescent="0.2">
      <c r="A694"/>
      <c r="C694" s="83"/>
    </row>
    <row r="695" spans="1:3" ht="15.75" customHeight="1" x14ac:dyDescent="0.2">
      <c r="A695"/>
      <c r="C695" s="83"/>
    </row>
    <row r="696" spans="1:3" ht="15.75" customHeight="1" x14ac:dyDescent="0.2">
      <c r="A696"/>
      <c r="C696" s="83"/>
    </row>
    <row r="697" spans="1:3" ht="15.75" customHeight="1" x14ac:dyDescent="0.2">
      <c r="A697"/>
      <c r="C697" s="83"/>
    </row>
    <row r="698" spans="1:3" ht="15.75" customHeight="1" x14ac:dyDescent="0.2">
      <c r="A698"/>
      <c r="C698" s="83"/>
    </row>
    <row r="699" spans="1:3" ht="15.75" customHeight="1" x14ac:dyDescent="0.2">
      <c r="A699"/>
      <c r="C699" s="83"/>
    </row>
    <row r="700" spans="1:3" ht="15.75" customHeight="1" x14ac:dyDescent="0.2">
      <c r="A700"/>
      <c r="C700" s="83"/>
    </row>
    <row r="701" spans="1:3" ht="15.75" customHeight="1" x14ac:dyDescent="0.2">
      <c r="A701"/>
      <c r="C701" s="83"/>
    </row>
    <row r="702" spans="1:3" ht="15.75" customHeight="1" x14ac:dyDescent="0.2">
      <c r="A702"/>
      <c r="C702" s="83"/>
    </row>
    <row r="703" spans="1:3" ht="15.75" customHeight="1" x14ac:dyDescent="0.2">
      <c r="A703"/>
      <c r="C703" s="83"/>
    </row>
    <row r="704" spans="1:3" ht="15.75" customHeight="1" x14ac:dyDescent="0.2">
      <c r="A704"/>
      <c r="C704" s="83"/>
    </row>
    <row r="705" spans="1:3" ht="15.75" customHeight="1" x14ac:dyDescent="0.2">
      <c r="A705"/>
      <c r="C705" s="83"/>
    </row>
    <row r="706" spans="1:3" ht="15.75" customHeight="1" x14ac:dyDescent="0.2">
      <c r="A706"/>
      <c r="C706" s="83"/>
    </row>
    <row r="707" spans="1:3" ht="15.75" customHeight="1" x14ac:dyDescent="0.2">
      <c r="A707"/>
      <c r="C707" s="83"/>
    </row>
    <row r="708" spans="1:3" ht="15.75" customHeight="1" x14ac:dyDescent="0.2">
      <c r="A708"/>
      <c r="C708" s="83"/>
    </row>
    <row r="709" spans="1:3" ht="15.75" customHeight="1" x14ac:dyDescent="0.2">
      <c r="A709"/>
      <c r="C709" s="83"/>
    </row>
    <row r="710" spans="1:3" ht="15.75" customHeight="1" x14ac:dyDescent="0.2">
      <c r="A710"/>
      <c r="C710" s="83"/>
    </row>
    <row r="711" spans="1:3" ht="15.75" customHeight="1" x14ac:dyDescent="0.2">
      <c r="A711"/>
      <c r="C711" s="83"/>
    </row>
    <row r="712" spans="1:3" ht="15.75" customHeight="1" x14ac:dyDescent="0.2">
      <c r="A712"/>
      <c r="C712" s="83"/>
    </row>
    <row r="713" spans="1:3" ht="15.75" customHeight="1" x14ac:dyDescent="0.2">
      <c r="A713"/>
      <c r="C713" s="83"/>
    </row>
    <row r="714" spans="1:3" ht="15.75" customHeight="1" x14ac:dyDescent="0.2">
      <c r="A714"/>
      <c r="C714" s="83"/>
    </row>
    <row r="715" spans="1:3" ht="15.75" customHeight="1" x14ac:dyDescent="0.2">
      <c r="A715"/>
      <c r="C715" s="83"/>
    </row>
    <row r="716" spans="1:3" ht="15.75" customHeight="1" x14ac:dyDescent="0.2">
      <c r="A716"/>
      <c r="C716" s="83"/>
    </row>
    <row r="717" spans="1:3" ht="15.75" customHeight="1" x14ac:dyDescent="0.2">
      <c r="A717"/>
      <c r="C717" s="83"/>
    </row>
    <row r="718" spans="1:3" ht="15.75" customHeight="1" x14ac:dyDescent="0.2">
      <c r="A718"/>
      <c r="C718" s="83"/>
    </row>
    <row r="719" spans="1:3" ht="15.75" customHeight="1" x14ac:dyDescent="0.2">
      <c r="A719"/>
      <c r="C719" s="83"/>
    </row>
    <row r="720" spans="1:3" ht="15.75" customHeight="1" x14ac:dyDescent="0.2">
      <c r="A720"/>
      <c r="C720" s="83"/>
    </row>
    <row r="721" spans="1:3" ht="15.75" customHeight="1" x14ac:dyDescent="0.2">
      <c r="A721"/>
      <c r="C721" s="83"/>
    </row>
    <row r="722" spans="1:3" ht="15.75" customHeight="1" x14ac:dyDescent="0.2">
      <c r="A722"/>
      <c r="C722" s="83"/>
    </row>
    <row r="723" spans="1:3" ht="15.75" customHeight="1" x14ac:dyDescent="0.2">
      <c r="A723"/>
      <c r="C723" s="83"/>
    </row>
    <row r="724" spans="1:3" ht="15.75" customHeight="1" x14ac:dyDescent="0.2">
      <c r="A724"/>
      <c r="C724" s="83"/>
    </row>
    <row r="725" spans="1:3" ht="15.75" customHeight="1" x14ac:dyDescent="0.2">
      <c r="A725"/>
      <c r="C725" s="83"/>
    </row>
    <row r="726" spans="1:3" ht="15.75" customHeight="1" x14ac:dyDescent="0.2">
      <c r="A726"/>
      <c r="C726" s="83"/>
    </row>
    <row r="727" spans="1:3" ht="15.75" customHeight="1" x14ac:dyDescent="0.2">
      <c r="A727"/>
      <c r="C727" s="83"/>
    </row>
    <row r="728" spans="1:3" ht="15.75" customHeight="1" x14ac:dyDescent="0.2">
      <c r="A728"/>
      <c r="C728" s="83"/>
    </row>
    <row r="729" spans="1:3" ht="15.75" customHeight="1" x14ac:dyDescent="0.2">
      <c r="A729"/>
      <c r="C729" s="83"/>
    </row>
    <row r="730" spans="1:3" ht="15.75" customHeight="1" x14ac:dyDescent="0.2">
      <c r="A730"/>
      <c r="C730" s="83"/>
    </row>
    <row r="731" spans="1:3" ht="15.75" customHeight="1" x14ac:dyDescent="0.2">
      <c r="A731"/>
      <c r="C731" s="83"/>
    </row>
    <row r="732" spans="1:3" ht="15.75" customHeight="1" x14ac:dyDescent="0.2">
      <c r="A732"/>
      <c r="C732" s="83"/>
    </row>
    <row r="733" spans="1:3" ht="15.75" customHeight="1" x14ac:dyDescent="0.2">
      <c r="A733"/>
      <c r="C733" s="83"/>
    </row>
    <row r="734" spans="1:3" ht="15.75" customHeight="1" x14ac:dyDescent="0.2">
      <c r="A734"/>
      <c r="C734" s="83"/>
    </row>
    <row r="735" spans="1:3" ht="15.75" customHeight="1" x14ac:dyDescent="0.2">
      <c r="A735"/>
      <c r="C735" s="83"/>
    </row>
    <row r="736" spans="1:3" ht="15.75" customHeight="1" x14ac:dyDescent="0.2">
      <c r="A736"/>
      <c r="C736" s="83"/>
    </row>
    <row r="737" spans="1:3" ht="15.75" customHeight="1" x14ac:dyDescent="0.2">
      <c r="A737"/>
      <c r="C737" s="83"/>
    </row>
    <row r="738" spans="1:3" ht="15.75" customHeight="1" x14ac:dyDescent="0.2">
      <c r="A738"/>
      <c r="C738" s="83"/>
    </row>
    <row r="739" spans="1:3" ht="15.75" customHeight="1" x14ac:dyDescent="0.2">
      <c r="A739"/>
      <c r="C739" s="83"/>
    </row>
    <row r="740" spans="1:3" ht="15.75" customHeight="1" x14ac:dyDescent="0.2">
      <c r="A740"/>
      <c r="C740" s="83"/>
    </row>
    <row r="741" spans="1:3" ht="15.75" customHeight="1" x14ac:dyDescent="0.2">
      <c r="A741"/>
      <c r="C741" s="83"/>
    </row>
    <row r="742" spans="1:3" ht="15.75" customHeight="1" x14ac:dyDescent="0.2">
      <c r="A742"/>
      <c r="C742" s="83"/>
    </row>
    <row r="743" spans="1:3" ht="15.75" customHeight="1" x14ac:dyDescent="0.2">
      <c r="A743"/>
      <c r="C743" s="83"/>
    </row>
    <row r="744" spans="1:3" ht="15.75" customHeight="1" x14ac:dyDescent="0.2">
      <c r="A744"/>
      <c r="C744" s="83"/>
    </row>
    <row r="745" spans="1:3" ht="15.75" customHeight="1" x14ac:dyDescent="0.2">
      <c r="A745"/>
      <c r="C745" s="83"/>
    </row>
    <row r="746" spans="1:3" ht="15.75" customHeight="1" x14ac:dyDescent="0.2">
      <c r="A746"/>
      <c r="C746" s="83"/>
    </row>
    <row r="747" spans="1:3" ht="15.75" customHeight="1" x14ac:dyDescent="0.2">
      <c r="A747"/>
      <c r="C747" s="83"/>
    </row>
    <row r="748" spans="1:3" ht="15.75" customHeight="1" x14ac:dyDescent="0.2">
      <c r="A748"/>
      <c r="C748" s="83"/>
    </row>
    <row r="749" spans="1:3" ht="15.75" customHeight="1" x14ac:dyDescent="0.2">
      <c r="A749"/>
      <c r="C749" s="83"/>
    </row>
    <row r="750" spans="1:3" ht="15.75" customHeight="1" x14ac:dyDescent="0.2">
      <c r="A750"/>
      <c r="C750" s="83"/>
    </row>
    <row r="751" spans="1:3" ht="15.75" customHeight="1" x14ac:dyDescent="0.2">
      <c r="A751"/>
      <c r="C751" s="83"/>
    </row>
    <row r="752" spans="1:3" ht="15.75" customHeight="1" x14ac:dyDescent="0.2">
      <c r="A752"/>
      <c r="C752" s="83"/>
    </row>
    <row r="753" spans="1:3" ht="15.75" customHeight="1" x14ac:dyDescent="0.2">
      <c r="A753"/>
      <c r="C753" s="83"/>
    </row>
    <row r="754" spans="1:3" ht="15.75" customHeight="1" x14ac:dyDescent="0.2">
      <c r="A754"/>
      <c r="C754" s="83"/>
    </row>
    <row r="755" spans="1:3" ht="15.75" customHeight="1" x14ac:dyDescent="0.2">
      <c r="A755"/>
      <c r="C755" s="83"/>
    </row>
    <row r="756" spans="1:3" ht="15.75" customHeight="1" x14ac:dyDescent="0.2">
      <c r="A756"/>
      <c r="C756" s="83"/>
    </row>
    <row r="757" spans="1:3" ht="15.75" customHeight="1" x14ac:dyDescent="0.2">
      <c r="A757"/>
      <c r="C757" s="83"/>
    </row>
    <row r="758" spans="1:3" ht="15.75" customHeight="1" x14ac:dyDescent="0.2">
      <c r="A758"/>
      <c r="C758" s="83"/>
    </row>
    <row r="759" spans="1:3" ht="15.75" customHeight="1" x14ac:dyDescent="0.2">
      <c r="A759"/>
      <c r="C759" s="83"/>
    </row>
    <row r="760" spans="1:3" ht="15.75" customHeight="1" x14ac:dyDescent="0.2">
      <c r="A760"/>
      <c r="C760" s="83"/>
    </row>
    <row r="761" spans="1:3" ht="15.75" customHeight="1" x14ac:dyDescent="0.2">
      <c r="A761"/>
      <c r="C761" s="83"/>
    </row>
    <row r="762" spans="1:3" ht="15.75" customHeight="1" x14ac:dyDescent="0.2">
      <c r="A762"/>
      <c r="C762" s="83"/>
    </row>
    <row r="763" spans="1:3" ht="15.75" customHeight="1" x14ac:dyDescent="0.2">
      <c r="A763"/>
      <c r="C763" s="83"/>
    </row>
    <row r="764" spans="1:3" ht="15.75" customHeight="1" x14ac:dyDescent="0.2">
      <c r="A764"/>
      <c r="C764" s="83"/>
    </row>
    <row r="765" spans="1:3" ht="15.75" customHeight="1" x14ac:dyDescent="0.2">
      <c r="A765"/>
      <c r="C765" s="83"/>
    </row>
    <row r="766" spans="1:3" ht="15.75" customHeight="1" x14ac:dyDescent="0.2">
      <c r="A766"/>
      <c r="C766" s="83"/>
    </row>
    <row r="767" spans="1:3" ht="15.75" customHeight="1" x14ac:dyDescent="0.2">
      <c r="A767"/>
      <c r="C767" s="83"/>
    </row>
    <row r="768" spans="1:3" ht="15.75" customHeight="1" x14ac:dyDescent="0.2">
      <c r="A768"/>
      <c r="C768" s="83"/>
    </row>
    <row r="769" spans="1:3" ht="15.75" customHeight="1" x14ac:dyDescent="0.2">
      <c r="A769"/>
      <c r="C769" s="83"/>
    </row>
    <row r="770" spans="1:3" ht="15.75" customHeight="1" x14ac:dyDescent="0.2">
      <c r="A770"/>
      <c r="C770" s="83"/>
    </row>
    <row r="771" spans="1:3" ht="15.75" customHeight="1" x14ac:dyDescent="0.2">
      <c r="A771"/>
      <c r="C771" s="83"/>
    </row>
    <row r="772" spans="1:3" ht="15.75" customHeight="1" x14ac:dyDescent="0.2">
      <c r="A772"/>
      <c r="C772" s="83"/>
    </row>
    <row r="773" spans="1:3" ht="15.75" customHeight="1" x14ac:dyDescent="0.2">
      <c r="A773"/>
      <c r="C773" s="83"/>
    </row>
    <row r="774" spans="1:3" ht="15.75" customHeight="1" x14ac:dyDescent="0.2">
      <c r="A774"/>
      <c r="C774" s="83"/>
    </row>
    <row r="775" spans="1:3" ht="15.75" customHeight="1" x14ac:dyDescent="0.2">
      <c r="A775"/>
      <c r="C775" s="83"/>
    </row>
    <row r="776" spans="1:3" ht="15.75" customHeight="1" x14ac:dyDescent="0.2">
      <c r="A776"/>
      <c r="C776" s="83"/>
    </row>
    <row r="777" spans="1:3" ht="15.75" customHeight="1" x14ac:dyDescent="0.2">
      <c r="A777"/>
      <c r="C777" s="83"/>
    </row>
    <row r="778" spans="1:3" ht="15.75" customHeight="1" x14ac:dyDescent="0.2">
      <c r="A778"/>
      <c r="C778" s="83"/>
    </row>
    <row r="779" spans="1:3" ht="15.75" customHeight="1" x14ac:dyDescent="0.2">
      <c r="A779"/>
      <c r="C779" s="83"/>
    </row>
    <row r="780" spans="1:3" ht="15.75" customHeight="1" x14ac:dyDescent="0.2">
      <c r="A780"/>
      <c r="C780" s="83"/>
    </row>
    <row r="781" spans="1:3" ht="15.75" customHeight="1" x14ac:dyDescent="0.2">
      <c r="A781"/>
      <c r="C781" s="83"/>
    </row>
    <row r="782" spans="1:3" ht="15.75" customHeight="1" x14ac:dyDescent="0.2">
      <c r="A782"/>
      <c r="C782" s="83"/>
    </row>
    <row r="783" spans="1:3" ht="15.75" customHeight="1" x14ac:dyDescent="0.2">
      <c r="A783"/>
      <c r="C783" s="83"/>
    </row>
    <row r="784" spans="1:3" ht="15.75" customHeight="1" x14ac:dyDescent="0.2">
      <c r="A784"/>
      <c r="C784" s="83"/>
    </row>
    <row r="785" spans="1:3" ht="15.75" customHeight="1" x14ac:dyDescent="0.2">
      <c r="A785"/>
      <c r="C785" s="83"/>
    </row>
    <row r="786" spans="1:3" ht="15.75" customHeight="1" x14ac:dyDescent="0.2">
      <c r="A786"/>
      <c r="C786" s="83"/>
    </row>
    <row r="787" spans="1:3" ht="15.75" customHeight="1" x14ac:dyDescent="0.2">
      <c r="A787"/>
      <c r="C787" s="83"/>
    </row>
    <row r="788" spans="1:3" ht="15.75" customHeight="1" x14ac:dyDescent="0.2">
      <c r="A788"/>
      <c r="C788" s="83"/>
    </row>
    <row r="789" spans="1:3" ht="15.75" customHeight="1" x14ac:dyDescent="0.2">
      <c r="A789"/>
      <c r="C789" s="83"/>
    </row>
    <row r="790" spans="1:3" ht="15.75" customHeight="1" x14ac:dyDescent="0.2">
      <c r="A790"/>
      <c r="C790" s="83"/>
    </row>
    <row r="791" spans="1:3" ht="15.75" customHeight="1" x14ac:dyDescent="0.2">
      <c r="A791"/>
      <c r="C791" s="83"/>
    </row>
    <row r="792" spans="1:3" ht="15.75" customHeight="1" x14ac:dyDescent="0.2">
      <c r="A792"/>
      <c r="C792" s="83"/>
    </row>
    <row r="793" spans="1:3" ht="15.75" customHeight="1" x14ac:dyDescent="0.2">
      <c r="A793"/>
      <c r="C793" s="83"/>
    </row>
    <row r="794" spans="1:3" ht="15.75" customHeight="1" x14ac:dyDescent="0.2">
      <c r="A794"/>
      <c r="C794" s="83"/>
    </row>
    <row r="795" spans="1:3" ht="15.75" customHeight="1" x14ac:dyDescent="0.2">
      <c r="A795"/>
      <c r="C795" s="83"/>
    </row>
    <row r="796" spans="1:3" ht="15.75" customHeight="1" x14ac:dyDescent="0.2">
      <c r="A796"/>
      <c r="C796" s="83"/>
    </row>
    <row r="797" spans="1:3" ht="15.75" customHeight="1" x14ac:dyDescent="0.2">
      <c r="A797"/>
      <c r="C797" s="83"/>
    </row>
    <row r="798" spans="1:3" ht="15.75" customHeight="1" x14ac:dyDescent="0.2">
      <c r="A798"/>
      <c r="C798" s="83"/>
    </row>
    <row r="799" spans="1:3" ht="15.75" customHeight="1" x14ac:dyDescent="0.2">
      <c r="A799"/>
      <c r="C799" s="83"/>
    </row>
    <row r="800" spans="1:3" ht="15.75" customHeight="1" x14ac:dyDescent="0.2">
      <c r="A800"/>
      <c r="C800" s="83"/>
    </row>
    <row r="801" spans="1:3" ht="15.75" customHeight="1" x14ac:dyDescent="0.2">
      <c r="A801"/>
      <c r="C801" s="83"/>
    </row>
    <row r="802" spans="1:3" ht="15.75" customHeight="1" x14ac:dyDescent="0.2">
      <c r="A802"/>
      <c r="C802" s="83"/>
    </row>
    <row r="803" spans="1:3" ht="15.75" customHeight="1" x14ac:dyDescent="0.2">
      <c r="A803"/>
      <c r="C803" s="83"/>
    </row>
    <row r="804" spans="1:3" ht="15.75" customHeight="1" x14ac:dyDescent="0.2">
      <c r="A804"/>
      <c r="C804" s="83"/>
    </row>
    <row r="805" spans="1:3" ht="15.75" customHeight="1" x14ac:dyDescent="0.2">
      <c r="A805"/>
      <c r="C805" s="83"/>
    </row>
    <row r="806" spans="1:3" ht="15.75" customHeight="1" x14ac:dyDescent="0.2">
      <c r="A806"/>
      <c r="C806" s="83"/>
    </row>
    <row r="807" spans="1:3" ht="15.75" customHeight="1" x14ac:dyDescent="0.2">
      <c r="A807"/>
      <c r="C807" s="83"/>
    </row>
    <row r="808" spans="1:3" ht="15.75" customHeight="1" x14ac:dyDescent="0.2">
      <c r="A808"/>
      <c r="C808" s="83"/>
    </row>
    <row r="809" spans="1:3" ht="15.75" customHeight="1" x14ac:dyDescent="0.2">
      <c r="A809"/>
      <c r="C809" s="83"/>
    </row>
    <row r="810" spans="1:3" ht="15.75" customHeight="1" x14ac:dyDescent="0.2">
      <c r="A810"/>
      <c r="C810" s="83"/>
    </row>
    <row r="811" spans="1:3" ht="15.75" customHeight="1" x14ac:dyDescent="0.2">
      <c r="A811"/>
      <c r="C811" s="83"/>
    </row>
    <row r="812" spans="1:3" ht="15.75" customHeight="1" x14ac:dyDescent="0.2">
      <c r="A812"/>
      <c r="C812" s="83"/>
    </row>
    <row r="813" spans="1:3" ht="15.75" customHeight="1" x14ac:dyDescent="0.2">
      <c r="A813"/>
      <c r="C813" s="83"/>
    </row>
    <row r="814" spans="1:3" ht="15.75" customHeight="1" x14ac:dyDescent="0.2">
      <c r="A814"/>
      <c r="C814" s="83"/>
    </row>
    <row r="815" spans="1:3" ht="15.75" customHeight="1" x14ac:dyDescent="0.2">
      <c r="A815"/>
      <c r="C815" s="83"/>
    </row>
    <row r="816" spans="1:3" ht="15.75" customHeight="1" x14ac:dyDescent="0.2">
      <c r="A816"/>
      <c r="C816" s="83"/>
    </row>
    <row r="817" spans="1:3" ht="15.75" customHeight="1" x14ac:dyDescent="0.2">
      <c r="A817"/>
      <c r="C817" s="83"/>
    </row>
    <row r="818" spans="1:3" ht="15.75" customHeight="1" x14ac:dyDescent="0.2">
      <c r="A818"/>
      <c r="C818" s="83"/>
    </row>
    <row r="819" spans="1:3" ht="15.75" customHeight="1" x14ac:dyDescent="0.2">
      <c r="A819"/>
      <c r="C819" s="83"/>
    </row>
    <row r="820" spans="1:3" ht="15.75" customHeight="1" x14ac:dyDescent="0.2">
      <c r="A820"/>
      <c r="C820" s="83"/>
    </row>
    <row r="821" spans="1:3" ht="15.75" customHeight="1" x14ac:dyDescent="0.2">
      <c r="A821"/>
      <c r="C821" s="83"/>
    </row>
    <row r="822" spans="1:3" ht="15.75" customHeight="1" x14ac:dyDescent="0.2">
      <c r="A822"/>
      <c r="C822" s="83"/>
    </row>
    <row r="823" spans="1:3" ht="15.75" customHeight="1" x14ac:dyDescent="0.2">
      <c r="A823"/>
      <c r="C823" s="83"/>
    </row>
    <row r="824" spans="1:3" ht="15.75" customHeight="1" x14ac:dyDescent="0.2">
      <c r="A824"/>
      <c r="C824" s="83"/>
    </row>
    <row r="825" spans="1:3" ht="15.75" customHeight="1" x14ac:dyDescent="0.2">
      <c r="A825"/>
      <c r="C825" s="83"/>
    </row>
    <row r="826" spans="1:3" ht="15.75" customHeight="1" x14ac:dyDescent="0.2">
      <c r="A826"/>
      <c r="C826" s="83"/>
    </row>
    <row r="827" spans="1:3" ht="15.75" customHeight="1" x14ac:dyDescent="0.2">
      <c r="A827"/>
      <c r="C827" s="83"/>
    </row>
    <row r="828" spans="1:3" ht="15.75" customHeight="1" x14ac:dyDescent="0.2">
      <c r="A828"/>
      <c r="C828" s="83"/>
    </row>
    <row r="829" spans="1:3" ht="15.75" customHeight="1" x14ac:dyDescent="0.2">
      <c r="A829"/>
      <c r="C829" s="83"/>
    </row>
    <row r="830" spans="1:3" ht="15.75" customHeight="1" x14ac:dyDescent="0.2">
      <c r="A830"/>
      <c r="C830" s="83"/>
    </row>
    <row r="831" spans="1:3" ht="15.75" customHeight="1" x14ac:dyDescent="0.2">
      <c r="A831"/>
      <c r="C831" s="83"/>
    </row>
    <row r="832" spans="1:3" ht="15.75" customHeight="1" x14ac:dyDescent="0.2">
      <c r="A832"/>
      <c r="C832" s="83"/>
    </row>
    <row r="833" spans="1:3" ht="15.75" customHeight="1" x14ac:dyDescent="0.2">
      <c r="A833"/>
      <c r="C833" s="83"/>
    </row>
    <row r="834" spans="1:3" ht="15.75" customHeight="1" x14ac:dyDescent="0.2">
      <c r="A834"/>
      <c r="C834" s="83"/>
    </row>
    <row r="835" spans="1:3" ht="15.75" customHeight="1" x14ac:dyDescent="0.2">
      <c r="A835"/>
      <c r="C835" s="83"/>
    </row>
    <row r="836" spans="1:3" ht="15.75" customHeight="1" x14ac:dyDescent="0.2">
      <c r="A836"/>
      <c r="C836" s="83"/>
    </row>
    <row r="837" spans="1:3" ht="15.75" customHeight="1" x14ac:dyDescent="0.2">
      <c r="A837"/>
      <c r="C837" s="83"/>
    </row>
    <row r="838" spans="1:3" ht="15.75" customHeight="1" x14ac:dyDescent="0.2">
      <c r="A838"/>
      <c r="C838" s="83"/>
    </row>
    <row r="839" spans="1:3" ht="15.75" customHeight="1" x14ac:dyDescent="0.2">
      <c r="A839"/>
      <c r="C839" s="83"/>
    </row>
    <row r="840" spans="1:3" ht="15.75" customHeight="1" x14ac:dyDescent="0.2">
      <c r="A840"/>
      <c r="C840" s="83"/>
    </row>
    <row r="841" spans="1:3" ht="15.75" customHeight="1" x14ac:dyDescent="0.2">
      <c r="A841"/>
      <c r="C841" s="83"/>
    </row>
    <row r="842" spans="1:3" ht="15.75" customHeight="1" x14ac:dyDescent="0.2">
      <c r="A842"/>
      <c r="C842" s="83"/>
    </row>
    <row r="843" spans="1:3" ht="15.75" customHeight="1" x14ac:dyDescent="0.2">
      <c r="A843"/>
      <c r="C843" s="83"/>
    </row>
    <row r="844" spans="1:3" ht="15.75" customHeight="1" x14ac:dyDescent="0.2">
      <c r="A844"/>
      <c r="C844" s="83"/>
    </row>
    <row r="845" spans="1:3" ht="15.75" customHeight="1" x14ac:dyDescent="0.2">
      <c r="A845"/>
      <c r="C845" s="83"/>
    </row>
    <row r="846" spans="1:3" ht="15.75" customHeight="1" x14ac:dyDescent="0.2">
      <c r="A846"/>
      <c r="C846" s="83"/>
    </row>
    <row r="847" spans="1:3" ht="15.75" customHeight="1" x14ac:dyDescent="0.2">
      <c r="A847"/>
      <c r="C847" s="83"/>
    </row>
    <row r="848" spans="1:3" ht="15.75" customHeight="1" x14ac:dyDescent="0.2">
      <c r="A848"/>
      <c r="C848" s="83"/>
    </row>
    <row r="849" spans="1:3" ht="15.75" customHeight="1" x14ac:dyDescent="0.2">
      <c r="A849"/>
      <c r="C849" s="83"/>
    </row>
    <row r="850" spans="1:3" ht="15.75" customHeight="1" x14ac:dyDescent="0.2">
      <c r="A850"/>
      <c r="C850" s="83"/>
    </row>
    <row r="851" spans="1:3" ht="15.75" customHeight="1" x14ac:dyDescent="0.2">
      <c r="A851"/>
      <c r="C851" s="83"/>
    </row>
    <row r="852" spans="1:3" ht="15.75" customHeight="1" x14ac:dyDescent="0.2">
      <c r="A852"/>
      <c r="C852" s="83"/>
    </row>
    <row r="853" spans="1:3" ht="15.75" customHeight="1" x14ac:dyDescent="0.2">
      <c r="A853"/>
      <c r="C853" s="83"/>
    </row>
    <row r="854" spans="1:3" ht="15.75" customHeight="1" x14ac:dyDescent="0.2">
      <c r="A854"/>
      <c r="C854" s="83"/>
    </row>
    <row r="855" spans="1:3" ht="15.75" customHeight="1" x14ac:dyDescent="0.2">
      <c r="A855"/>
      <c r="C855" s="83"/>
    </row>
    <row r="856" spans="1:3" ht="15.75" customHeight="1" x14ac:dyDescent="0.2">
      <c r="A856"/>
      <c r="C856" s="83"/>
    </row>
    <row r="857" spans="1:3" ht="15.75" customHeight="1" x14ac:dyDescent="0.2">
      <c r="A857"/>
      <c r="C857" s="83"/>
    </row>
    <row r="858" spans="1:3" ht="15.75" customHeight="1" x14ac:dyDescent="0.2">
      <c r="A858"/>
      <c r="C858" s="83"/>
    </row>
    <row r="859" spans="1:3" ht="15.75" customHeight="1" x14ac:dyDescent="0.2">
      <c r="A859"/>
      <c r="C859" s="83"/>
    </row>
    <row r="860" spans="1:3" ht="15.75" customHeight="1" x14ac:dyDescent="0.2">
      <c r="A860"/>
      <c r="C860" s="83"/>
    </row>
    <row r="861" spans="1:3" ht="15.75" customHeight="1" x14ac:dyDescent="0.2">
      <c r="A861"/>
      <c r="C861" s="83"/>
    </row>
    <row r="862" spans="1:3" ht="15.75" customHeight="1" x14ac:dyDescent="0.2">
      <c r="A862"/>
      <c r="C862" s="83"/>
    </row>
    <row r="863" spans="1:3" ht="15.75" customHeight="1" x14ac:dyDescent="0.2">
      <c r="A863"/>
      <c r="C863" s="83"/>
    </row>
    <row r="864" spans="1:3" ht="15.75" customHeight="1" x14ac:dyDescent="0.2">
      <c r="A864"/>
      <c r="C864" s="83"/>
    </row>
    <row r="865" spans="1:3" ht="15.75" customHeight="1" x14ac:dyDescent="0.2">
      <c r="A865"/>
      <c r="C865" s="83"/>
    </row>
    <row r="866" spans="1:3" ht="15.75" customHeight="1" x14ac:dyDescent="0.2">
      <c r="A866"/>
      <c r="C866" s="83"/>
    </row>
    <row r="867" spans="1:3" ht="15.75" customHeight="1" x14ac:dyDescent="0.2">
      <c r="A867"/>
      <c r="C867" s="83"/>
    </row>
    <row r="868" spans="1:3" ht="15.75" customHeight="1" x14ac:dyDescent="0.2">
      <c r="A868"/>
      <c r="C868" s="83"/>
    </row>
    <row r="869" spans="1:3" ht="15.75" customHeight="1" x14ac:dyDescent="0.2">
      <c r="A869"/>
      <c r="C869" s="83"/>
    </row>
    <row r="870" spans="1:3" ht="15.75" customHeight="1" x14ac:dyDescent="0.2">
      <c r="A870"/>
      <c r="C870" s="83"/>
    </row>
    <row r="871" spans="1:3" ht="15.75" customHeight="1" x14ac:dyDescent="0.2">
      <c r="A871"/>
      <c r="C871" s="83"/>
    </row>
    <row r="872" spans="1:3" ht="15.75" customHeight="1" x14ac:dyDescent="0.2">
      <c r="A872"/>
      <c r="C872" s="83"/>
    </row>
    <row r="873" spans="1:3" ht="15.75" customHeight="1" x14ac:dyDescent="0.2">
      <c r="A873"/>
      <c r="C873" s="83"/>
    </row>
    <row r="874" spans="1:3" ht="15.75" customHeight="1" x14ac:dyDescent="0.2">
      <c r="A874"/>
      <c r="C874" s="83"/>
    </row>
    <row r="875" spans="1:3" ht="15.75" customHeight="1" x14ac:dyDescent="0.2">
      <c r="A875"/>
      <c r="C875" s="83"/>
    </row>
    <row r="876" spans="1:3" ht="15.75" customHeight="1" x14ac:dyDescent="0.2">
      <c r="A876"/>
      <c r="C876" s="83"/>
    </row>
    <row r="877" spans="1:3" ht="15.75" customHeight="1" x14ac:dyDescent="0.2">
      <c r="A877"/>
      <c r="C877" s="83"/>
    </row>
    <row r="878" spans="1:3" ht="15.75" customHeight="1" x14ac:dyDescent="0.2">
      <c r="A878"/>
      <c r="C878" s="83"/>
    </row>
    <row r="879" spans="1:3" ht="15.75" customHeight="1" x14ac:dyDescent="0.2">
      <c r="A879"/>
      <c r="C879" s="83"/>
    </row>
    <row r="880" spans="1:3" ht="15.75" customHeight="1" x14ac:dyDescent="0.2">
      <c r="A880"/>
      <c r="C880" s="83"/>
    </row>
    <row r="881" spans="1:3" ht="15.75" customHeight="1" x14ac:dyDescent="0.2">
      <c r="A881"/>
      <c r="C881" s="83"/>
    </row>
    <row r="882" spans="1:3" ht="15.75" customHeight="1" x14ac:dyDescent="0.2">
      <c r="A882"/>
      <c r="C882" s="83"/>
    </row>
    <row r="883" spans="1:3" ht="15.75" customHeight="1" x14ac:dyDescent="0.2">
      <c r="A883"/>
      <c r="C883" s="83"/>
    </row>
    <row r="884" spans="1:3" ht="15.75" customHeight="1" x14ac:dyDescent="0.2">
      <c r="A884"/>
      <c r="C884" s="83"/>
    </row>
    <row r="885" spans="1:3" ht="15.75" customHeight="1" x14ac:dyDescent="0.2">
      <c r="A885"/>
      <c r="C885" s="83"/>
    </row>
    <row r="886" spans="1:3" ht="15.75" customHeight="1" x14ac:dyDescent="0.2">
      <c r="A886"/>
      <c r="C886" s="83"/>
    </row>
    <row r="887" spans="1:3" ht="15.75" customHeight="1" x14ac:dyDescent="0.2">
      <c r="A887"/>
      <c r="C887" s="83"/>
    </row>
    <row r="888" spans="1:3" ht="15.75" customHeight="1" x14ac:dyDescent="0.2">
      <c r="A888"/>
      <c r="C888" s="83"/>
    </row>
    <row r="889" spans="1:3" ht="15.75" customHeight="1" x14ac:dyDescent="0.2">
      <c r="A889"/>
      <c r="C889" s="83"/>
    </row>
    <row r="890" spans="1:3" ht="15.75" customHeight="1" x14ac:dyDescent="0.2">
      <c r="A890"/>
      <c r="C890" s="83"/>
    </row>
    <row r="891" spans="1:3" ht="15.75" customHeight="1" x14ac:dyDescent="0.2">
      <c r="A891"/>
      <c r="C891" s="83"/>
    </row>
    <row r="892" spans="1:3" ht="15.75" customHeight="1" x14ac:dyDescent="0.2">
      <c r="A892"/>
      <c r="C892" s="83"/>
    </row>
    <row r="893" spans="1:3" ht="15.75" customHeight="1" x14ac:dyDescent="0.2">
      <c r="A893"/>
      <c r="C893" s="83"/>
    </row>
    <row r="894" spans="1:3" ht="15.75" customHeight="1" x14ac:dyDescent="0.2">
      <c r="A894"/>
      <c r="C894" s="83"/>
    </row>
    <row r="895" spans="1:3" ht="15.75" customHeight="1" x14ac:dyDescent="0.2">
      <c r="A895"/>
      <c r="C895" s="83"/>
    </row>
    <row r="896" spans="1:3" ht="15.75" customHeight="1" x14ac:dyDescent="0.2">
      <c r="A896"/>
      <c r="C896" s="83"/>
    </row>
    <row r="897" spans="1:3" ht="15.75" customHeight="1" x14ac:dyDescent="0.2">
      <c r="A897"/>
      <c r="C897" s="83"/>
    </row>
    <row r="898" spans="1:3" ht="15.75" customHeight="1" x14ac:dyDescent="0.2">
      <c r="A898"/>
      <c r="C898" s="83"/>
    </row>
    <row r="899" spans="1:3" ht="15.75" customHeight="1" x14ac:dyDescent="0.2">
      <c r="A899"/>
      <c r="C899" s="83"/>
    </row>
    <row r="900" spans="1:3" ht="15.75" customHeight="1" x14ac:dyDescent="0.2">
      <c r="A900"/>
      <c r="C900" s="83"/>
    </row>
    <row r="901" spans="1:3" ht="15.75" customHeight="1" x14ac:dyDescent="0.2">
      <c r="A901"/>
      <c r="C901" s="83"/>
    </row>
    <row r="902" spans="1:3" ht="15.75" customHeight="1" x14ac:dyDescent="0.2">
      <c r="A902"/>
      <c r="C902" s="83"/>
    </row>
    <row r="903" spans="1:3" ht="15.75" customHeight="1" x14ac:dyDescent="0.2">
      <c r="A903"/>
      <c r="C903" s="83"/>
    </row>
    <row r="904" spans="1:3" ht="15.75" customHeight="1" x14ac:dyDescent="0.2">
      <c r="A904"/>
      <c r="C904" s="83"/>
    </row>
    <row r="905" spans="1:3" ht="15.75" customHeight="1" x14ac:dyDescent="0.2">
      <c r="A905"/>
      <c r="C905" s="83"/>
    </row>
    <row r="906" spans="1:3" ht="15.75" customHeight="1" x14ac:dyDescent="0.2">
      <c r="A906"/>
      <c r="C906" s="83"/>
    </row>
    <row r="907" spans="1:3" ht="15.75" customHeight="1" x14ac:dyDescent="0.2">
      <c r="A907"/>
      <c r="C907" s="83"/>
    </row>
    <row r="908" spans="1:3" ht="15.75" customHeight="1" x14ac:dyDescent="0.2">
      <c r="A908"/>
      <c r="C908" s="83"/>
    </row>
    <row r="909" spans="1:3" ht="15.75" customHeight="1" x14ac:dyDescent="0.2">
      <c r="A909"/>
      <c r="C909" s="83"/>
    </row>
    <row r="910" spans="1:3" ht="15.75" customHeight="1" x14ac:dyDescent="0.2">
      <c r="A910"/>
      <c r="C910" s="83"/>
    </row>
    <row r="911" spans="1:3" ht="15.75" customHeight="1" x14ac:dyDescent="0.2">
      <c r="A911"/>
      <c r="C911" s="83"/>
    </row>
    <row r="912" spans="1:3" ht="15.75" customHeight="1" x14ac:dyDescent="0.2">
      <c r="A912"/>
      <c r="C912" s="83"/>
    </row>
    <row r="913" spans="1:3" ht="15.75" customHeight="1" x14ac:dyDescent="0.2">
      <c r="A913"/>
      <c r="C913" s="83"/>
    </row>
    <row r="914" spans="1:3" ht="15.75" customHeight="1" x14ac:dyDescent="0.2">
      <c r="A914"/>
      <c r="C914" s="83"/>
    </row>
    <row r="915" spans="1:3" ht="15.75" customHeight="1" x14ac:dyDescent="0.2">
      <c r="A915"/>
      <c r="C915" s="83"/>
    </row>
    <row r="916" spans="1:3" ht="15.75" customHeight="1" x14ac:dyDescent="0.2">
      <c r="A916"/>
      <c r="C916" s="83"/>
    </row>
    <row r="917" spans="1:3" ht="15.75" customHeight="1" x14ac:dyDescent="0.2">
      <c r="A917"/>
      <c r="C917" s="83"/>
    </row>
    <row r="918" spans="1:3" ht="15.75" customHeight="1" x14ac:dyDescent="0.2">
      <c r="A918"/>
      <c r="C918" s="83"/>
    </row>
    <row r="919" spans="1:3" ht="15.75" customHeight="1" x14ac:dyDescent="0.2">
      <c r="A919"/>
      <c r="C919" s="83"/>
    </row>
    <row r="920" spans="1:3" ht="15.75" customHeight="1" x14ac:dyDescent="0.2">
      <c r="A920"/>
      <c r="C920" s="83"/>
    </row>
    <row r="921" spans="1:3" ht="15.75" customHeight="1" x14ac:dyDescent="0.2">
      <c r="A921"/>
      <c r="C921" s="83"/>
    </row>
    <row r="922" spans="1:3" ht="15.75" customHeight="1" x14ac:dyDescent="0.2">
      <c r="A922"/>
      <c r="C922" s="83"/>
    </row>
    <row r="923" spans="1:3" ht="15.75" customHeight="1" x14ac:dyDescent="0.2">
      <c r="A923"/>
      <c r="C923" s="83"/>
    </row>
    <row r="924" spans="1:3" ht="15.75" customHeight="1" x14ac:dyDescent="0.2">
      <c r="A924"/>
      <c r="C924" s="83"/>
    </row>
    <row r="925" spans="1:3" ht="15.75" customHeight="1" x14ac:dyDescent="0.2">
      <c r="A925"/>
      <c r="C925" s="83"/>
    </row>
    <row r="926" spans="1:3" ht="15.75" customHeight="1" x14ac:dyDescent="0.2">
      <c r="A926"/>
      <c r="C926" s="83"/>
    </row>
    <row r="927" spans="1:3" ht="15.75" customHeight="1" x14ac:dyDescent="0.2">
      <c r="A927"/>
      <c r="C927" s="83"/>
    </row>
    <row r="928" spans="1:3" ht="15.75" customHeight="1" x14ac:dyDescent="0.2">
      <c r="A928"/>
      <c r="C928" s="83"/>
    </row>
    <row r="929" spans="1:3" ht="15.75" customHeight="1" x14ac:dyDescent="0.2">
      <c r="A929"/>
      <c r="C929" s="83"/>
    </row>
    <row r="930" spans="1:3" ht="15.75" customHeight="1" x14ac:dyDescent="0.2">
      <c r="A930"/>
      <c r="C930" s="83"/>
    </row>
    <row r="931" spans="1:3" ht="15.75" customHeight="1" x14ac:dyDescent="0.2">
      <c r="A931"/>
      <c r="C931" s="83"/>
    </row>
    <row r="932" spans="1:3" ht="15.75" customHeight="1" x14ac:dyDescent="0.2">
      <c r="A932"/>
      <c r="C932" s="83"/>
    </row>
    <row r="933" spans="1:3" ht="15.75" customHeight="1" x14ac:dyDescent="0.2">
      <c r="A933"/>
      <c r="C933" s="83"/>
    </row>
    <row r="934" spans="1:3" ht="15.75" customHeight="1" x14ac:dyDescent="0.2">
      <c r="A934"/>
      <c r="C934" s="83"/>
    </row>
    <row r="935" spans="1:3" ht="15.75" customHeight="1" x14ac:dyDescent="0.2">
      <c r="A935"/>
      <c r="C935" s="83"/>
    </row>
    <row r="936" spans="1:3" ht="15.75" customHeight="1" x14ac:dyDescent="0.2">
      <c r="A936"/>
      <c r="C936" s="83"/>
    </row>
    <row r="937" spans="1:3" ht="15.75" customHeight="1" x14ac:dyDescent="0.2">
      <c r="A937"/>
      <c r="C937" s="83"/>
    </row>
    <row r="938" spans="1:3" ht="15.75" customHeight="1" x14ac:dyDescent="0.2">
      <c r="A938"/>
      <c r="C938" s="83"/>
    </row>
    <row r="939" spans="1:3" ht="15.75" customHeight="1" x14ac:dyDescent="0.2">
      <c r="A939"/>
      <c r="C939" s="83"/>
    </row>
    <row r="940" spans="1:3" ht="15.75" customHeight="1" x14ac:dyDescent="0.2">
      <c r="A940"/>
      <c r="C940" s="83"/>
    </row>
    <row r="941" spans="1:3" ht="15.75" customHeight="1" x14ac:dyDescent="0.2">
      <c r="A941"/>
      <c r="C941" s="83"/>
    </row>
    <row r="942" spans="1:3" ht="15.75" customHeight="1" x14ac:dyDescent="0.2">
      <c r="A942"/>
      <c r="C942" s="83"/>
    </row>
    <row r="943" spans="1:3" ht="15.75" customHeight="1" x14ac:dyDescent="0.2">
      <c r="A943"/>
      <c r="C943" s="83"/>
    </row>
    <row r="944" spans="1:3" ht="15.75" customHeight="1" x14ac:dyDescent="0.2">
      <c r="A944"/>
      <c r="C944" s="83"/>
    </row>
    <row r="945" spans="1:3" ht="15.75" customHeight="1" x14ac:dyDescent="0.2">
      <c r="A945"/>
      <c r="C945" s="83"/>
    </row>
    <row r="946" spans="1:3" ht="15.75" customHeight="1" x14ac:dyDescent="0.2">
      <c r="A946"/>
      <c r="C946" s="83"/>
    </row>
    <row r="947" spans="1:3" ht="15.75" customHeight="1" x14ac:dyDescent="0.2">
      <c r="A947"/>
      <c r="C947" s="83"/>
    </row>
    <row r="948" spans="1:3" ht="15.75" customHeight="1" x14ac:dyDescent="0.2">
      <c r="A948"/>
      <c r="C948" s="83"/>
    </row>
    <row r="949" spans="1:3" ht="15.75" customHeight="1" x14ac:dyDescent="0.2">
      <c r="A949"/>
      <c r="C949" s="83"/>
    </row>
    <row r="950" spans="1:3" ht="15.75" customHeight="1" x14ac:dyDescent="0.2">
      <c r="A950"/>
      <c r="C950" s="83"/>
    </row>
    <row r="951" spans="1:3" ht="15.75" customHeight="1" x14ac:dyDescent="0.2">
      <c r="A951"/>
      <c r="C951" s="83"/>
    </row>
    <row r="952" spans="1:3" ht="15.75" customHeight="1" x14ac:dyDescent="0.2">
      <c r="A952"/>
      <c r="C952" s="83"/>
    </row>
    <row r="953" spans="1:3" ht="15.75" customHeight="1" x14ac:dyDescent="0.2">
      <c r="A953"/>
      <c r="C953" s="83"/>
    </row>
    <row r="954" spans="1:3" ht="15.75" customHeight="1" x14ac:dyDescent="0.2">
      <c r="A954"/>
      <c r="C954" s="83"/>
    </row>
    <row r="955" spans="1:3" ht="15.75" customHeight="1" x14ac:dyDescent="0.2">
      <c r="A955"/>
      <c r="C955" s="83"/>
    </row>
    <row r="956" spans="1:3" ht="15.75" customHeight="1" x14ac:dyDescent="0.2">
      <c r="A956"/>
      <c r="C956" s="83"/>
    </row>
    <row r="957" spans="1:3" ht="15.75" customHeight="1" x14ac:dyDescent="0.2">
      <c r="A957"/>
      <c r="C957" s="83"/>
    </row>
    <row r="958" spans="1:3" ht="15.75" customHeight="1" x14ac:dyDescent="0.2">
      <c r="A958"/>
      <c r="C958" s="83"/>
    </row>
    <row r="959" spans="1:3" ht="15.75" customHeight="1" x14ac:dyDescent="0.2">
      <c r="A959"/>
      <c r="C959" s="83"/>
    </row>
    <row r="960" spans="1:3" ht="15.75" customHeight="1" x14ac:dyDescent="0.2">
      <c r="A960"/>
      <c r="C960" s="83"/>
    </row>
    <row r="961" spans="1:3" ht="15.75" customHeight="1" x14ac:dyDescent="0.2">
      <c r="A961"/>
      <c r="C961" s="83"/>
    </row>
    <row r="962" spans="1:3" ht="15.75" customHeight="1" x14ac:dyDescent="0.2">
      <c r="A962"/>
      <c r="C962" s="83"/>
    </row>
    <row r="963" spans="1:3" ht="15.75" customHeight="1" x14ac:dyDescent="0.2">
      <c r="A963"/>
      <c r="C963" s="83"/>
    </row>
    <row r="964" spans="1:3" ht="15.75" customHeight="1" x14ac:dyDescent="0.2">
      <c r="A964"/>
      <c r="C964" s="83"/>
    </row>
    <row r="965" spans="1:3" ht="15.75" customHeight="1" x14ac:dyDescent="0.2">
      <c r="A965"/>
      <c r="C965" s="83"/>
    </row>
    <row r="966" spans="1:3" ht="15.75" customHeight="1" x14ac:dyDescent="0.2">
      <c r="A966"/>
      <c r="C966" s="83"/>
    </row>
    <row r="967" spans="1:3" ht="15.75" customHeight="1" x14ac:dyDescent="0.2">
      <c r="A967"/>
      <c r="C967" s="83"/>
    </row>
    <row r="968" spans="1:3" ht="15.75" customHeight="1" x14ac:dyDescent="0.2">
      <c r="A968"/>
      <c r="C968" s="83"/>
    </row>
    <row r="969" spans="1:3" ht="15.75" customHeight="1" x14ac:dyDescent="0.2">
      <c r="A969"/>
      <c r="C969" s="83"/>
    </row>
    <row r="970" spans="1:3" ht="15.75" customHeight="1" x14ac:dyDescent="0.2">
      <c r="A970"/>
      <c r="C970" s="83"/>
    </row>
    <row r="971" spans="1:3" ht="15.75" customHeight="1" x14ac:dyDescent="0.2">
      <c r="A971"/>
      <c r="C971" s="83"/>
    </row>
    <row r="972" spans="1:3" ht="15.75" customHeight="1" x14ac:dyDescent="0.2">
      <c r="A972"/>
      <c r="C972" s="83"/>
    </row>
    <row r="973" spans="1:3" ht="15.75" customHeight="1" x14ac:dyDescent="0.2">
      <c r="A973"/>
      <c r="C973" s="83"/>
    </row>
    <row r="974" spans="1:3" ht="15.75" customHeight="1" x14ac:dyDescent="0.2">
      <c r="A974"/>
      <c r="C974" s="83"/>
    </row>
    <row r="975" spans="1:3" ht="15.75" customHeight="1" x14ac:dyDescent="0.2">
      <c r="A975"/>
      <c r="C975" s="83"/>
    </row>
    <row r="976" spans="1:3" ht="15.75" customHeight="1" x14ac:dyDescent="0.2">
      <c r="A976"/>
      <c r="C976" s="83"/>
    </row>
    <row r="977" spans="1:3" ht="15.75" customHeight="1" x14ac:dyDescent="0.2">
      <c r="A977"/>
      <c r="C977" s="83"/>
    </row>
    <row r="978" spans="1:3" ht="15.75" customHeight="1" x14ac:dyDescent="0.2">
      <c r="A978"/>
      <c r="C978" s="83"/>
    </row>
    <row r="979" spans="1:3" ht="15.75" customHeight="1" x14ac:dyDescent="0.2">
      <c r="A979"/>
      <c r="C979" s="83"/>
    </row>
    <row r="980" spans="1:3" ht="15.75" customHeight="1" x14ac:dyDescent="0.2">
      <c r="A980"/>
      <c r="C980" s="83"/>
    </row>
    <row r="981" spans="1:3" ht="15.75" customHeight="1" x14ac:dyDescent="0.2">
      <c r="A981"/>
      <c r="C981" s="83"/>
    </row>
    <row r="982" spans="1:3" ht="15.75" customHeight="1" x14ac:dyDescent="0.2">
      <c r="A982"/>
      <c r="C982" s="83"/>
    </row>
    <row r="983" spans="1:3" ht="15.75" customHeight="1" x14ac:dyDescent="0.2">
      <c r="A983"/>
      <c r="C983" s="83"/>
    </row>
    <row r="984" spans="1:3" ht="15.75" customHeight="1" x14ac:dyDescent="0.2">
      <c r="A984"/>
      <c r="C984" s="83"/>
    </row>
    <row r="985" spans="1:3" ht="15.75" customHeight="1" x14ac:dyDescent="0.2">
      <c r="A985"/>
      <c r="C985" s="83"/>
    </row>
    <row r="986" spans="1:3" ht="15.75" customHeight="1" x14ac:dyDescent="0.2">
      <c r="A986"/>
      <c r="C986" s="83"/>
    </row>
    <row r="987" spans="1:3" ht="15.75" customHeight="1" x14ac:dyDescent="0.2">
      <c r="A987"/>
      <c r="C987" s="83"/>
    </row>
    <row r="988" spans="1:3" ht="15.75" customHeight="1" x14ac:dyDescent="0.2">
      <c r="A988"/>
      <c r="C988" s="83"/>
    </row>
    <row r="989" spans="1:3" ht="15.75" customHeight="1" x14ac:dyDescent="0.2">
      <c r="A989"/>
      <c r="C989" s="83"/>
    </row>
    <row r="990" spans="1:3" ht="15.75" customHeight="1" x14ac:dyDescent="0.2">
      <c r="A990"/>
      <c r="C990" s="83"/>
    </row>
    <row r="991" spans="1:3" ht="15.75" customHeight="1" x14ac:dyDescent="0.2">
      <c r="A991"/>
      <c r="C991" s="83"/>
    </row>
    <row r="992" spans="1:3" ht="15.75" customHeight="1" x14ac:dyDescent="0.2">
      <c r="A992"/>
      <c r="C992" s="83"/>
    </row>
    <row r="993" spans="1:3" ht="15.75" customHeight="1" x14ac:dyDescent="0.2">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A2" sqref="A2:D2 A2:D2"/>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2885</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1963</v>
      </c>
      <c r="B3" s="117" t="s">
        <v>41</v>
      </c>
      <c r="C3" s="118" t="s">
        <v>42</v>
      </c>
      <c r="D3" s="119" t="s">
        <v>2886</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2887</v>
      </c>
      <c r="C5" s="76" t="s">
        <v>2888</v>
      </c>
      <c r="D5" s="279">
        <v>107280.66</v>
      </c>
      <c r="E5" s="36"/>
      <c r="F5" s="36"/>
      <c r="G5" s="36"/>
      <c r="H5" s="36"/>
      <c r="I5" s="36"/>
      <c r="J5" s="36"/>
      <c r="K5" s="36"/>
      <c r="L5" s="36"/>
      <c r="M5" s="36"/>
      <c r="N5" s="36"/>
      <c r="O5" s="36"/>
      <c r="P5" s="36"/>
      <c r="Q5" s="36"/>
      <c r="R5" s="36"/>
      <c r="S5" s="36"/>
      <c r="T5" s="36"/>
      <c r="U5" s="36"/>
    </row>
    <row r="6" spans="1:24" ht="24" customHeight="1" x14ac:dyDescent="0.2">
      <c r="A6" s="57"/>
      <c r="B6" s="58" t="s">
        <v>2889</v>
      </c>
      <c r="C6" s="77" t="s">
        <v>2890</v>
      </c>
      <c r="D6" s="280">
        <f>D7+D8+D17+D18</f>
        <v>2398084.1799999997</v>
      </c>
      <c r="E6" s="36"/>
      <c r="F6" s="36"/>
      <c r="G6" s="36"/>
      <c r="H6" s="36"/>
      <c r="I6" s="36"/>
      <c r="J6" s="36"/>
      <c r="K6" s="36"/>
      <c r="L6" s="36"/>
      <c r="M6" s="36"/>
      <c r="N6" s="36"/>
      <c r="O6" s="36"/>
      <c r="P6" s="36"/>
      <c r="Q6" s="36"/>
      <c r="R6" s="36"/>
      <c r="S6" s="36"/>
      <c r="T6" s="36"/>
      <c r="U6" s="36"/>
    </row>
    <row r="7" spans="1:24" ht="12.75" customHeight="1" x14ac:dyDescent="0.2">
      <c r="A7" s="57"/>
      <c r="B7" s="58" t="s">
        <v>2891</v>
      </c>
      <c r="C7" s="77" t="s">
        <v>2892</v>
      </c>
      <c r="D7" s="274">
        <v>0</v>
      </c>
      <c r="E7" s="36"/>
      <c r="F7" s="36"/>
      <c r="G7" s="36"/>
      <c r="H7" s="36"/>
      <c r="I7" s="36"/>
      <c r="J7" s="36"/>
      <c r="K7" s="36"/>
      <c r="L7" s="36"/>
      <c r="M7" s="36"/>
      <c r="N7" s="36"/>
      <c r="O7" s="36"/>
      <c r="P7" s="36"/>
      <c r="Q7" s="36"/>
      <c r="R7" s="36"/>
      <c r="S7" s="36"/>
      <c r="T7" s="36"/>
      <c r="U7" s="36"/>
    </row>
    <row r="8" spans="1:24" ht="12.75" customHeight="1" x14ac:dyDescent="0.2">
      <c r="A8" s="57" t="s">
        <v>2290</v>
      </c>
      <c r="B8" s="58" t="s">
        <v>2893</v>
      </c>
      <c r="C8" s="77" t="s">
        <v>2894</v>
      </c>
      <c r="D8" s="280">
        <f>SUM(D9:D16)</f>
        <v>2315468.0699999998</v>
      </c>
      <c r="E8" s="36"/>
      <c r="F8" s="36"/>
      <c r="G8" s="36"/>
      <c r="H8" s="36"/>
      <c r="I8" s="36"/>
      <c r="J8" s="36"/>
      <c r="K8" s="36"/>
      <c r="L8" s="36"/>
      <c r="M8" s="36"/>
      <c r="N8" s="36"/>
      <c r="O8" s="36"/>
      <c r="P8" s="36"/>
      <c r="Q8" s="36"/>
      <c r="R8" s="36"/>
      <c r="S8" s="36"/>
      <c r="T8" s="36"/>
      <c r="U8" s="36"/>
    </row>
    <row r="9" spans="1:24" ht="12.75" customHeight="1" x14ac:dyDescent="0.2">
      <c r="A9" s="206" t="s">
        <v>2292</v>
      </c>
      <c r="B9" s="128" t="s">
        <v>2293</v>
      </c>
      <c r="C9" s="77" t="s">
        <v>2895</v>
      </c>
      <c r="D9" s="274">
        <v>901382.06</v>
      </c>
      <c r="E9" s="36"/>
      <c r="F9" s="36"/>
      <c r="G9" s="36"/>
      <c r="H9" s="36"/>
      <c r="I9" s="36"/>
      <c r="J9" s="36"/>
      <c r="K9" s="36"/>
      <c r="L9" s="36"/>
      <c r="M9" s="36"/>
      <c r="N9" s="36"/>
      <c r="O9" s="36"/>
      <c r="P9" s="36"/>
      <c r="Q9" s="36"/>
      <c r="R9" s="36"/>
      <c r="S9" s="36"/>
      <c r="T9" s="36"/>
      <c r="U9" s="36"/>
    </row>
    <row r="10" spans="1:24" ht="12.75" customHeight="1" x14ac:dyDescent="0.2">
      <c r="A10" s="206" t="s">
        <v>2294</v>
      </c>
      <c r="B10" s="128" t="s">
        <v>2295</v>
      </c>
      <c r="C10" s="77" t="s">
        <v>2896</v>
      </c>
      <c r="D10" s="274">
        <v>865194.98</v>
      </c>
      <c r="E10" s="36"/>
      <c r="F10" s="36"/>
      <c r="G10" s="36"/>
      <c r="H10" s="36"/>
      <c r="I10" s="36"/>
      <c r="J10" s="36"/>
      <c r="K10" s="36"/>
      <c r="L10" s="36"/>
      <c r="M10" s="36"/>
      <c r="N10" s="36"/>
      <c r="O10" s="36"/>
      <c r="P10" s="36"/>
      <c r="Q10" s="36"/>
      <c r="R10" s="36"/>
      <c r="S10" s="36"/>
      <c r="T10" s="36"/>
      <c r="U10" s="36"/>
    </row>
    <row r="11" spans="1:24" ht="12.75" customHeight="1" x14ac:dyDescent="0.2">
      <c r="A11" s="206" t="s">
        <v>2296</v>
      </c>
      <c r="B11" s="128" t="s">
        <v>2897</v>
      </c>
      <c r="C11" s="77" t="s">
        <v>2898</v>
      </c>
      <c r="D11" s="274">
        <v>13048.7</v>
      </c>
      <c r="E11" s="36"/>
      <c r="F11" s="36"/>
      <c r="G11" s="36"/>
      <c r="H11" s="36"/>
      <c r="I11" s="36"/>
      <c r="J11" s="36"/>
      <c r="K11" s="36"/>
      <c r="L11" s="36"/>
      <c r="M11" s="36"/>
      <c r="N11" s="36"/>
      <c r="O11" s="36"/>
      <c r="P11" s="36"/>
      <c r="Q11" s="36"/>
      <c r="R11" s="36"/>
      <c r="S11" s="36"/>
      <c r="T11" s="36"/>
      <c r="U11" s="36"/>
    </row>
    <row r="12" spans="1:24" ht="12.75" customHeight="1" x14ac:dyDescent="0.2">
      <c r="A12" s="206" t="s">
        <v>2304</v>
      </c>
      <c r="B12" s="128" t="s">
        <v>2305</v>
      </c>
      <c r="C12" s="77" t="s">
        <v>2899</v>
      </c>
      <c r="D12" s="274">
        <v>0</v>
      </c>
      <c r="E12" s="36"/>
      <c r="F12" s="36"/>
      <c r="G12" s="36"/>
      <c r="H12" s="36"/>
      <c r="I12" s="36"/>
      <c r="J12" s="36"/>
      <c r="K12" s="36"/>
      <c r="L12" s="36"/>
      <c r="M12" s="36"/>
      <c r="N12" s="36"/>
      <c r="O12" s="36"/>
      <c r="P12" s="36"/>
      <c r="Q12" s="36"/>
      <c r="R12" s="36"/>
      <c r="S12" s="36"/>
      <c r="T12" s="36"/>
      <c r="U12" s="36"/>
    </row>
    <row r="13" spans="1:24" ht="24" customHeight="1" x14ac:dyDescent="0.2">
      <c r="A13" s="206" t="s">
        <v>2306</v>
      </c>
      <c r="B13" s="128" t="s">
        <v>2900</v>
      </c>
      <c r="C13" s="77" t="s">
        <v>2901</v>
      </c>
      <c r="D13" s="274">
        <v>0</v>
      </c>
      <c r="E13" s="36"/>
      <c r="F13" s="36"/>
      <c r="G13" s="36"/>
      <c r="H13" s="36"/>
      <c r="I13" s="36"/>
      <c r="J13" s="36"/>
      <c r="K13" s="36"/>
      <c r="L13" s="36"/>
      <c r="M13" s="36"/>
      <c r="N13" s="36"/>
      <c r="O13" s="36"/>
      <c r="P13" s="36"/>
      <c r="Q13" s="36"/>
      <c r="R13" s="36"/>
      <c r="S13" s="36"/>
      <c r="T13" s="36"/>
      <c r="U13" s="36"/>
    </row>
    <row r="14" spans="1:24" ht="12.75" customHeight="1" x14ac:dyDescent="0.2">
      <c r="A14" s="206" t="s">
        <v>2308</v>
      </c>
      <c r="B14" s="128" t="s">
        <v>2309</v>
      </c>
      <c r="C14" s="77" t="s">
        <v>2902</v>
      </c>
      <c r="D14" s="274">
        <v>0</v>
      </c>
      <c r="E14" s="36"/>
      <c r="F14" s="36"/>
      <c r="G14" s="36"/>
      <c r="H14" s="36"/>
      <c r="I14" s="36"/>
      <c r="J14" s="36"/>
      <c r="K14" s="36"/>
      <c r="L14" s="36"/>
      <c r="M14" s="36"/>
      <c r="N14" s="36"/>
      <c r="O14" s="36"/>
      <c r="P14" s="36"/>
      <c r="Q14" s="36"/>
      <c r="R14" s="36"/>
      <c r="S14" s="36"/>
      <c r="T14" s="36"/>
      <c r="U14" s="36"/>
    </row>
    <row r="15" spans="1:24" ht="12.75" customHeight="1" x14ac:dyDescent="0.2">
      <c r="A15" s="206" t="s">
        <v>2310</v>
      </c>
      <c r="B15" s="128" t="s">
        <v>2311</v>
      </c>
      <c r="C15" s="77" t="s">
        <v>2903</v>
      </c>
      <c r="D15" s="274">
        <v>0</v>
      </c>
      <c r="E15" s="36"/>
      <c r="F15" s="36"/>
      <c r="G15" s="36"/>
      <c r="H15" s="36"/>
      <c r="I15" s="36"/>
      <c r="J15" s="36"/>
      <c r="K15" s="36"/>
      <c r="L15" s="36"/>
      <c r="M15" s="36"/>
      <c r="N15" s="36"/>
      <c r="O15" s="36"/>
      <c r="P15" s="36"/>
      <c r="Q15" s="36"/>
      <c r="R15" s="36"/>
      <c r="S15" s="36"/>
      <c r="T15" s="36"/>
      <c r="U15" s="36"/>
    </row>
    <row r="16" spans="1:24" ht="12.75" customHeight="1" x14ac:dyDescent="0.2">
      <c r="A16" s="206" t="s">
        <v>2312</v>
      </c>
      <c r="B16" s="128" t="s">
        <v>2313</v>
      </c>
      <c r="C16" s="77" t="s">
        <v>2904</v>
      </c>
      <c r="D16" s="274">
        <v>535842.32999999996</v>
      </c>
      <c r="E16" s="36"/>
      <c r="F16" s="36"/>
      <c r="G16" s="36"/>
      <c r="H16" s="36"/>
      <c r="I16" s="36"/>
      <c r="J16" s="36"/>
      <c r="K16" s="36"/>
      <c r="L16" s="36"/>
      <c r="M16" s="36"/>
      <c r="N16" s="36"/>
      <c r="O16" s="36"/>
      <c r="P16" s="36"/>
      <c r="Q16" s="36"/>
      <c r="R16" s="36"/>
      <c r="S16" s="36"/>
      <c r="T16" s="36"/>
      <c r="U16" s="36"/>
    </row>
    <row r="17" spans="1:21" ht="12.75" customHeight="1" x14ac:dyDescent="0.2">
      <c r="A17" s="57" t="s">
        <v>2314</v>
      </c>
      <c r="B17" s="58" t="s">
        <v>2315</v>
      </c>
      <c r="C17" s="77" t="s">
        <v>2905</v>
      </c>
      <c r="D17" s="274">
        <v>82616.11</v>
      </c>
      <c r="E17" s="36"/>
      <c r="F17" s="36"/>
      <c r="G17" s="36"/>
      <c r="H17" s="36"/>
      <c r="I17" s="36"/>
      <c r="J17" s="36"/>
      <c r="K17" s="36"/>
      <c r="L17" s="36"/>
      <c r="M17" s="36"/>
      <c r="N17" s="36"/>
      <c r="O17" s="36"/>
      <c r="P17" s="36"/>
      <c r="Q17" s="36"/>
      <c r="R17" s="36"/>
      <c r="S17" s="36"/>
      <c r="T17" s="36"/>
      <c r="U17" s="36"/>
    </row>
    <row r="18" spans="1:21" ht="36" customHeight="1" x14ac:dyDescent="0.2">
      <c r="A18" s="57" t="s">
        <v>2906</v>
      </c>
      <c r="B18" s="58" t="s">
        <v>2907</v>
      </c>
      <c r="C18" s="77" t="s">
        <v>2908</v>
      </c>
      <c r="D18" s="280">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2909</v>
      </c>
      <c r="B19" s="128" t="s">
        <v>2910</v>
      </c>
      <c r="C19" s="77" t="s">
        <v>2911</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2912</v>
      </c>
      <c r="B20" s="128" t="s">
        <v>2327</v>
      </c>
      <c r="C20" s="77" t="s">
        <v>2913</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2914</v>
      </c>
      <c r="B21" s="128" t="s">
        <v>2331</v>
      </c>
      <c r="C21" s="77" t="s">
        <v>2915</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2916</v>
      </c>
      <c r="B22" s="128" t="s">
        <v>2917</v>
      </c>
      <c r="C22" s="77" t="s">
        <v>2918</v>
      </c>
      <c r="D22" s="274">
        <v>0</v>
      </c>
      <c r="E22" s="36"/>
      <c r="F22" s="36"/>
      <c r="G22" s="36"/>
      <c r="H22" s="36"/>
      <c r="I22" s="36"/>
      <c r="J22" s="36"/>
      <c r="K22" s="36"/>
      <c r="L22" s="36"/>
      <c r="M22" s="36"/>
      <c r="N22" s="36"/>
      <c r="O22" s="36"/>
      <c r="P22" s="36"/>
      <c r="Q22" s="36"/>
      <c r="R22" s="36"/>
      <c r="S22" s="36"/>
      <c r="T22" s="36"/>
      <c r="U22" s="36"/>
    </row>
    <row r="23" spans="1:21" ht="24" customHeight="1" x14ac:dyDescent="0.2">
      <c r="A23" s="206" t="s">
        <v>2919</v>
      </c>
      <c r="B23" s="128" t="s">
        <v>2920</v>
      </c>
      <c r="C23" s="77" t="s">
        <v>2921</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2922</v>
      </c>
      <c r="C24" s="77" t="s">
        <v>2923</v>
      </c>
      <c r="D24" s="280">
        <f>D25+D26+D35+D36</f>
        <v>2291695.41</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2891</v>
      </c>
      <c r="C25" s="77" t="s">
        <v>2924</v>
      </c>
      <c r="D25" s="274">
        <v>0</v>
      </c>
      <c r="E25" s="36"/>
      <c r="F25" s="36"/>
      <c r="G25" s="36"/>
      <c r="H25" s="36"/>
      <c r="I25" s="36"/>
      <c r="J25" s="36"/>
      <c r="K25" s="36"/>
      <c r="L25" s="36"/>
      <c r="M25" s="36"/>
      <c r="N25" s="36"/>
      <c r="O25" s="36"/>
      <c r="P25" s="36"/>
      <c r="Q25" s="36"/>
      <c r="R25" s="36"/>
      <c r="S25" s="36"/>
      <c r="T25" s="36"/>
      <c r="U25" s="36"/>
    </row>
    <row r="26" spans="1:21" ht="12.75" customHeight="1" x14ac:dyDescent="0.2">
      <c r="A26" s="57" t="s">
        <v>2290</v>
      </c>
      <c r="B26" s="58" t="s">
        <v>2925</v>
      </c>
      <c r="C26" s="77" t="s">
        <v>2926</v>
      </c>
      <c r="D26" s="280">
        <f>SUM(D27:D34)</f>
        <v>2250704.5300000003</v>
      </c>
      <c r="E26" s="36"/>
      <c r="F26" s="36"/>
      <c r="G26" s="36"/>
      <c r="H26" s="36"/>
      <c r="I26" s="36"/>
      <c r="J26" s="36"/>
      <c r="K26" s="36"/>
      <c r="L26" s="36"/>
      <c r="M26" s="36"/>
      <c r="N26" s="36"/>
      <c r="O26" s="36"/>
      <c r="P26" s="36"/>
      <c r="Q26" s="36"/>
      <c r="R26" s="36"/>
      <c r="S26" s="36"/>
      <c r="T26" s="36"/>
      <c r="U26" s="36"/>
    </row>
    <row r="27" spans="1:21" ht="12.75" customHeight="1" x14ac:dyDescent="0.2">
      <c r="A27" s="206" t="s">
        <v>2292</v>
      </c>
      <c r="B27" s="128" t="s">
        <v>2293</v>
      </c>
      <c r="C27" s="77" t="s">
        <v>2927</v>
      </c>
      <c r="D27" s="274">
        <v>901382.06</v>
      </c>
      <c r="E27" s="36"/>
      <c r="F27" s="36"/>
      <c r="G27" s="36"/>
      <c r="H27" s="36"/>
      <c r="I27" s="36"/>
      <c r="J27" s="36"/>
      <c r="K27" s="36"/>
      <c r="L27" s="36"/>
      <c r="M27" s="36"/>
      <c r="N27" s="36"/>
      <c r="O27" s="36"/>
      <c r="P27" s="36"/>
      <c r="Q27" s="36"/>
      <c r="R27" s="36"/>
      <c r="S27" s="36"/>
      <c r="T27" s="36"/>
      <c r="U27" s="36"/>
    </row>
    <row r="28" spans="1:21" ht="12.75" customHeight="1" x14ac:dyDescent="0.2">
      <c r="A28" s="206" t="s">
        <v>2294</v>
      </c>
      <c r="B28" s="128" t="s">
        <v>2295</v>
      </c>
      <c r="C28" s="77" t="s">
        <v>2928</v>
      </c>
      <c r="D28" s="274">
        <v>799918.77</v>
      </c>
      <c r="E28" s="36"/>
      <c r="F28" s="36"/>
      <c r="G28" s="36"/>
      <c r="H28" s="36"/>
      <c r="I28" s="36"/>
      <c r="J28" s="36"/>
      <c r="K28" s="36"/>
      <c r="L28" s="36"/>
      <c r="M28" s="36"/>
      <c r="N28" s="36"/>
      <c r="O28" s="36"/>
      <c r="P28" s="36"/>
      <c r="Q28" s="36"/>
      <c r="R28" s="36"/>
      <c r="S28" s="36"/>
      <c r="T28" s="36"/>
      <c r="U28" s="36"/>
    </row>
    <row r="29" spans="1:21" ht="12.75" customHeight="1" x14ac:dyDescent="0.2">
      <c r="A29" s="206" t="s">
        <v>2296</v>
      </c>
      <c r="B29" s="128" t="s">
        <v>2897</v>
      </c>
      <c r="C29" s="77" t="s">
        <v>2929</v>
      </c>
      <c r="D29" s="274">
        <v>13073.84</v>
      </c>
      <c r="E29" s="36"/>
      <c r="F29" s="36"/>
      <c r="G29" s="36"/>
      <c r="H29" s="36"/>
      <c r="I29" s="36"/>
      <c r="J29" s="36"/>
      <c r="K29" s="36"/>
      <c r="L29" s="36"/>
      <c r="M29" s="36"/>
      <c r="N29" s="36"/>
      <c r="O29" s="36"/>
      <c r="P29" s="36"/>
      <c r="Q29" s="36"/>
      <c r="R29" s="36"/>
      <c r="S29" s="36"/>
      <c r="T29" s="36"/>
      <c r="U29" s="36"/>
    </row>
    <row r="30" spans="1:21" ht="12.75" customHeight="1" x14ac:dyDescent="0.2">
      <c r="A30" s="206" t="s">
        <v>2304</v>
      </c>
      <c r="B30" s="128" t="s">
        <v>2305</v>
      </c>
      <c r="C30" s="77" t="s">
        <v>2930</v>
      </c>
      <c r="D30" s="274">
        <v>0</v>
      </c>
      <c r="E30" s="36"/>
      <c r="F30" s="36"/>
      <c r="G30" s="36"/>
      <c r="H30" s="36"/>
      <c r="I30" s="36"/>
      <c r="J30" s="36"/>
      <c r="K30" s="36"/>
      <c r="L30" s="36"/>
      <c r="M30" s="36"/>
      <c r="N30" s="36"/>
      <c r="O30" s="36"/>
      <c r="P30" s="36"/>
      <c r="Q30" s="36"/>
      <c r="R30" s="36"/>
      <c r="S30" s="36"/>
      <c r="T30" s="36"/>
      <c r="U30" s="36"/>
    </row>
    <row r="31" spans="1:21" ht="24" customHeight="1" x14ac:dyDescent="0.2">
      <c r="A31" s="206" t="s">
        <v>2306</v>
      </c>
      <c r="B31" s="128" t="s">
        <v>2900</v>
      </c>
      <c r="C31" s="77" t="s">
        <v>2931</v>
      </c>
      <c r="D31" s="274">
        <v>0</v>
      </c>
      <c r="E31" s="36"/>
      <c r="F31" s="36"/>
      <c r="G31" s="36"/>
      <c r="H31" s="36"/>
      <c r="I31" s="36"/>
      <c r="J31" s="36"/>
      <c r="K31" s="36"/>
      <c r="L31" s="36"/>
      <c r="M31" s="36"/>
      <c r="N31" s="36"/>
      <c r="O31" s="36"/>
      <c r="P31" s="36"/>
      <c r="Q31" s="36"/>
      <c r="R31" s="36"/>
      <c r="S31" s="36"/>
      <c r="T31" s="36"/>
      <c r="U31" s="36"/>
    </row>
    <row r="32" spans="1:21" ht="12.75" customHeight="1" x14ac:dyDescent="0.2">
      <c r="A32" s="206" t="s">
        <v>2308</v>
      </c>
      <c r="B32" s="128" t="s">
        <v>2309</v>
      </c>
      <c r="C32" s="77" t="s">
        <v>2932</v>
      </c>
      <c r="D32" s="274">
        <v>0</v>
      </c>
      <c r="E32" s="36"/>
      <c r="F32" s="36"/>
      <c r="G32" s="36"/>
      <c r="H32" s="36"/>
      <c r="I32" s="36"/>
      <c r="J32" s="36"/>
      <c r="K32" s="36"/>
      <c r="L32" s="36"/>
      <c r="M32" s="36"/>
      <c r="N32" s="36"/>
      <c r="O32" s="36"/>
      <c r="P32" s="36"/>
      <c r="Q32" s="36"/>
      <c r="R32" s="36"/>
      <c r="S32" s="36"/>
      <c r="T32" s="36"/>
      <c r="U32" s="36"/>
    </row>
    <row r="33" spans="1:21" ht="12.75" customHeight="1" x14ac:dyDescent="0.2">
      <c r="A33" s="206" t="s">
        <v>2310</v>
      </c>
      <c r="B33" s="128" t="s">
        <v>2311</v>
      </c>
      <c r="C33" s="77" t="s">
        <v>2933</v>
      </c>
      <c r="D33" s="274">
        <v>0</v>
      </c>
      <c r="E33" s="36"/>
      <c r="F33" s="36"/>
      <c r="G33" s="36"/>
      <c r="H33" s="36"/>
      <c r="I33" s="36"/>
      <c r="J33" s="36"/>
      <c r="K33" s="36"/>
      <c r="L33" s="36"/>
      <c r="M33" s="36"/>
      <c r="N33" s="36"/>
      <c r="O33" s="36"/>
      <c r="P33" s="36"/>
      <c r="Q33" s="36"/>
      <c r="R33" s="36"/>
      <c r="S33" s="36"/>
      <c r="T33" s="36"/>
      <c r="U33" s="36"/>
    </row>
    <row r="34" spans="1:21" ht="12.75" customHeight="1" x14ac:dyDescent="0.2">
      <c r="A34" s="206" t="s">
        <v>2312</v>
      </c>
      <c r="B34" s="128" t="s">
        <v>2313</v>
      </c>
      <c r="C34" s="77" t="s">
        <v>2934</v>
      </c>
      <c r="D34" s="274">
        <v>536329.86</v>
      </c>
      <c r="E34" s="36"/>
      <c r="F34" s="36"/>
      <c r="G34" s="36"/>
      <c r="H34" s="36"/>
      <c r="I34" s="36"/>
      <c r="J34" s="36"/>
      <c r="K34" s="36"/>
      <c r="L34" s="36"/>
      <c r="M34" s="36"/>
      <c r="N34" s="36"/>
      <c r="O34" s="36"/>
      <c r="P34" s="36"/>
      <c r="Q34" s="36"/>
      <c r="R34" s="36"/>
      <c r="S34" s="36"/>
      <c r="T34" s="36"/>
      <c r="U34" s="36"/>
    </row>
    <row r="35" spans="1:21" ht="12.75" customHeight="1" x14ac:dyDescent="0.2">
      <c r="A35" s="57" t="s">
        <v>2314</v>
      </c>
      <c r="B35" s="58" t="s">
        <v>2315</v>
      </c>
      <c r="C35" s="77" t="s">
        <v>2935</v>
      </c>
      <c r="D35" s="274">
        <v>40990.879999999997</v>
      </c>
      <c r="E35" s="36"/>
      <c r="F35" s="36"/>
      <c r="G35" s="36"/>
      <c r="H35" s="36"/>
      <c r="I35" s="36"/>
      <c r="J35" s="36"/>
      <c r="K35" s="36"/>
      <c r="L35" s="36"/>
      <c r="M35" s="36"/>
      <c r="N35" s="36"/>
      <c r="O35" s="36"/>
      <c r="P35" s="36"/>
      <c r="Q35" s="36"/>
      <c r="R35" s="36"/>
      <c r="S35" s="36"/>
      <c r="T35" s="36"/>
      <c r="U35" s="36"/>
    </row>
    <row r="36" spans="1:21" ht="36" customHeight="1" x14ac:dyDescent="0.2">
      <c r="A36" s="57" t="s">
        <v>2906</v>
      </c>
      <c r="B36" s="58" t="s">
        <v>2936</v>
      </c>
      <c r="C36" s="77" t="s">
        <v>2937</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2909</v>
      </c>
      <c r="B37" s="128" t="s">
        <v>2910</v>
      </c>
      <c r="C37" s="77" t="s">
        <v>2938</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2912</v>
      </c>
      <c r="B38" s="128" t="s">
        <v>2327</v>
      </c>
      <c r="C38" s="77" t="s">
        <v>2939</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2914</v>
      </c>
      <c r="B39" s="128" t="s">
        <v>2331</v>
      </c>
      <c r="C39" s="77" t="s">
        <v>2940</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2941</v>
      </c>
      <c r="B40" s="128" t="s">
        <v>2917</v>
      </c>
      <c r="C40" s="77" t="s">
        <v>2942</v>
      </c>
      <c r="D40" s="274">
        <v>0</v>
      </c>
      <c r="E40" s="36"/>
      <c r="F40" s="36"/>
      <c r="G40" s="36"/>
      <c r="H40" s="36"/>
      <c r="I40" s="36"/>
      <c r="J40" s="36"/>
      <c r="K40" s="36"/>
      <c r="L40" s="36"/>
      <c r="M40" s="36"/>
      <c r="N40" s="36"/>
      <c r="O40" s="36"/>
      <c r="P40" s="36"/>
      <c r="Q40" s="36"/>
      <c r="R40" s="36"/>
      <c r="S40" s="36"/>
      <c r="T40" s="36"/>
      <c r="U40" s="36"/>
    </row>
    <row r="41" spans="1:21" ht="24" customHeight="1" x14ac:dyDescent="0.2">
      <c r="A41" s="206" t="s">
        <v>2919</v>
      </c>
      <c r="B41" s="128" t="s">
        <v>2920</v>
      </c>
      <c r="C41" s="77" t="s">
        <v>2943</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2944</v>
      </c>
      <c r="C42" s="77" t="s">
        <v>2945</v>
      </c>
      <c r="D42" s="280">
        <f>D5+D6-D24</f>
        <v>213669.4299999997</v>
      </c>
      <c r="E42" s="36"/>
      <c r="F42" s="36"/>
      <c r="G42" s="36"/>
      <c r="H42" s="36"/>
      <c r="I42" s="36"/>
      <c r="J42" s="36"/>
      <c r="K42" s="36"/>
      <c r="L42" s="36"/>
      <c r="M42" s="36"/>
      <c r="N42" s="36"/>
      <c r="O42" s="36"/>
      <c r="P42" s="36"/>
      <c r="Q42" s="36"/>
      <c r="R42" s="36"/>
      <c r="S42" s="36"/>
      <c r="T42" s="36"/>
      <c r="U42" s="36"/>
    </row>
    <row r="43" spans="1:21" ht="24" customHeight="1" x14ac:dyDescent="0.2">
      <c r="A43" s="57"/>
      <c r="B43" s="58" t="s">
        <v>2946</v>
      </c>
      <c r="C43" s="77" t="s">
        <v>2947</v>
      </c>
      <c r="D43" s="280">
        <f>D44+D49+D90+D95</f>
        <v>177445.84000000003</v>
      </c>
      <c r="E43" s="36"/>
      <c r="F43" s="36"/>
      <c r="G43" s="36"/>
      <c r="H43" s="36"/>
      <c r="I43" s="36"/>
      <c r="J43" s="36"/>
      <c r="K43" s="36"/>
      <c r="L43" s="36"/>
      <c r="M43" s="36"/>
      <c r="N43" s="36"/>
      <c r="O43" s="36"/>
      <c r="P43" s="36"/>
      <c r="Q43" s="36"/>
      <c r="R43" s="36"/>
      <c r="S43" s="36"/>
      <c r="T43" s="36"/>
      <c r="U43" s="36"/>
    </row>
    <row r="44" spans="1:21" ht="24" customHeight="1" x14ac:dyDescent="0.2">
      <c r="A44" s="206"/>
      <c r="B44" s="58" t="s">
        <v>2948</v>
      </c>
      <c r="C44" s="77" t="s">
        <v>2949</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2950</v>
      </c>
      <c r="C45" s="77" t="s">
        <v>2951</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2952</v>
      </c>
      <c r="C46" s="77" t="s">
        <v>2953</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2954</v>
      </c>
      <c r="C47" s="77" t="s">
        <v>2955</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2956</v>
      </c>
      <c r="C48" s="77" t="s">
        <v>2957</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2290</v>
      </c>
      <c r="B49" s="207" t="s">
        <v>2958</v>
      </c>
      <c r="C49" s="77" t="s">
        <v>2959</v>
      </c>
      <c r="D49" s="280">
        <f>D50+D55+D60+D65+D70+D75+D80+D85</f>
        <v>135820.61000000002</v>
      </c>
      <c r="E49" s="36"/>
      <c r="F49" s="36"/>
      <c r="G49" s="36"/>
      <c r="H49" s="36"/>
      <c r="I49" s="36"/>
      <c r="J49" s="36"/>
      <c r="K49" s="36"/>
      <c r="L49" s="36"/>
      <c r="M49" s="36"/>
      <c r="N49" s="36"/>
      <c r="O49" s="36"/>
      <c r="P49" s="36"/>
      <c r="Q49" s="36"/>
      <c r="R49" s="36"/>
      <c r="S49" s="36"/>
      <c r="T49" s="36"/>
      <c r="U49" s="36"/>
    </row>
    <row r="50" spans="1:21" ht="12.75" customHeight="1" x14ac:dyDescent="0.2">
      <c r="A50" s="57" t="s">
        <v>2292</v>
      </c>
      <c r="B50" s="58" t="s">
        <v>2960</v>
      </c>
      <c r="C50" s="77" t="s">
        <v>2961</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2950</v>
      </c>
      <c r="C51" s="77" t="s">
        <v>2962</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2952</v>
      </c>
      <c r="C52" s="77" t="s">
        <v>2963</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2954</v>
      </c>
      <c r="C53" s="77" t="s">
        <v>2964</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2956</v>
      </c>
      <c r="C54" s="77" t="s">
        <v>2965</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2294</v>
      </c>
      <c r="B55" s="58" t="s">
        <v>2966</v>
      </c>
      <c r="C55" s="77" t="s">
        <v>2967</v>
      </c>
      <c r="D55" s="280">
        <f>SUM(D56:D59)</f>
        <v>135648.96000000002</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2950</v>
      </c>
      <c r="C56" s="77" t="s">
        <v>2968</v>
      </c>
      <c r="D56" s="274">
        <v>50095.02</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2952</v>
      </c>
      <c r="C57" s="77" t="s">
        <v>2969</v>
      </c>
      <c r="D57" s="274">
        <v>34674.800000000003</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2954</v>
      </c>
      <c r="C58" s="77" t="s">
        <v>2970</v>
      </c>
      <c r="D58" s="274">
        <v>3971.58</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2956</v>
      </c>
      <c r="C59" s="77" t="s">
        <v>2971</v>
      </c>
      <c r="D59" s="274">
        <v>46907.56</v>
      </c>
      <c r="E59" s="36"/>
      <c r="F59" s="36"/>
      <c r="G59" s="36"/>
      <c r="H59" s="36"/>
      <c r="I59" s="36"/>
      <c r="J59" s="36"/>
      <c r="K59" s="36"/>
      <c r="L59" s="36"/>
      <c r="M59" s="36"/>
      <c r="N59" s="36"/>
      <c r="O59" s="36"/>
      <c r="P59" s="36"/>
      <c r="Q59" s="36"/>
      <c r="R59" s="36"/>
      <c r="S59" s="36"/>
      <c r="T59" s="36"/>
      <c r="U59" s="36"/>
    </row>
    <row r="60" spans="1:21" ht="12.75" customHeight="1" x14ac:dyDescent="0.2">
      <c r="A60" s="57" t="s">
        <v>2296</v>
      </c>
      <c r="B60" s="58" t="s">
        <v>2972</v>
      </c>
      <c r="C60" s="77" t="s">
        <v>2973</v>
      </c>
      <c r="D60" s="280">
        <f>SUM(D61:D64)</f>
        <v>171.65</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2950</v>
      </c>
      <c r="C61" s="77" t="s">
        <v>2974</v>
      </c>
      <c r="D61" s="274">
        <v>20.22</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2952</v>
      </c>
      <c r="C62" s="77" t="s">
        <v>2975</v>
      </c>
      <c r="D62" s="274">
        <v>135.05000000000001</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2954</v>
      </c>
      <c r="C63" s="77" t="s">
        <v>2976</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2956</v>
      </c>
      <c r="C64" s="77" t="s">
        <v>2977</v>
      </c>
      <c r="D64" s="274">
        <v>16.38</v>
      </c>
      <c r="E64" s="36"/>
      <c r="F64" s="36"/>
      <c r="G64" s="36"/>
      <c r="H64" s="36"/>
      <c r="I64" s="36"/>
      <c r="J64" s="36"/>
      <c r="K64" s="36"/>
      <c r="L64" s="36"/>
      <c r="M64" s="36"/>
      <c r="N64" s="36"/>
      <c r="O64" s="36"/>
      <c r="P64" s="36"/>
      <c r="Q64" s="36"/>
      <c r="R64" s="36"/>
      <c r="S64" s="36"/>
      <c r="T64" s="36"/>
      <c r="U64" s="36"/>
    </row>
    <row r="65" spans="1:21" ht="12.75" customHeight="1" x14ac:dyDescent="0.2">
      <c r="A65" s="57" t="s">
        <v>2304</v>
      </c>
      <c r="B65" s="58" t="s">
        <v>2978</v>
      </c>
      <c r="C65" s="77" t="s">
        <v>2979</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2950</v>
      </c>
      <c r="C66" s="77" t="s">
        <v>2980</v>
      </c>
      <c r="D66" s="274">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2952</v>
      </c>
      <c r="C67" s="77" t="s">
        <v>2981</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2954</v>
      </c>
      <c r="C68" s="77" t="s">
        <v>2982</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2956</v>
      </c>
      <c r="C69" s="77" t="s">
        <v>2983</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2306</v>
      </c>
      <c r="B70" s="58" t="s">
        <v>2984</v>
      </c>
      <c r="C70" s="77" t="s">
        <v>2985</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2950</v>
      </c>
      <c r="C71" s="77" t="s">
        <v>2986</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2952</v>
      </c>
      <c r="C72" s="77" t="s">
        <v>2987</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2954</v>
      </c>
      <c r="C73" s="77" t="s">
        <v>2988</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2956</v>
      </c>
      <c r="C74" s="77" t="s">
        <v>2989</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2308</v>
      </c>
      <c r="B75" s="58" t="s">
        <v>2990</v>
      </c>
      <c r="C75" s="77" t="s">
        <v>2991</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2950</v>
      </c>
      <c r="C76" s="77" t="s">
        <v>2992</v>
      </c>
      <c r="D76" s="274">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2952</v>
      </c>
      <c r="C77" s="77" t="s">
        <v>2993</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2954</v>
      </c>
      <c r="C78" s="77" t="s">
        <v>2994</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2956</v>
      </c>
      <c r="C79" s="77" t="s">
        <v>2995</v>
      </c>
      <c r="D79" s="274">
        <v>0</v>
      </c>
      <c r="E79" s="36"/>
      <c r="F79" s="36"/>
      <c r="G79" s="36"/>
      <c r="H79" s="36"/>
      <c r="I79" s="36"/>
      <c r="J79" s="36"/>
      <c r="K79" s="36"/>
      <c r="L79" s="36"/>
      <c r="M79" s="36"/>
      <c r="N79" s="36"/>
      <c r="O79" s="36"/>
      <c r="P79" s="36"/>
      <c r="Q79" s="36"/>
      <c r="R79" s="36"/>
      <c r="S79" s="36"/>
      <c r="T79" s="36"/>
      <c r="U79" s="36"/>
    </row>
    <row r="80" spans="1:21" ht="24" customHeight="1" x14ac:dyDescent="0.2">
      <c r="A80" s="57" t="s">
        <v>2310</v>
      </c>
      <c r="B80" s="92" t="s">
        <v>2996</v>
      </c>
      <c r="C80" s="77" t="s">
        <v>2997</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2950</v>
      </c>
      <c r="C81" s="77" t="s">
        <v>2998</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2952</v>
      </c>
      <c r="C82" s="77" t="s">
        <v>2999</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2954</v>
      </c>
      <c r="C83" s="77" t="s">
        <v>3000</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2956</v>
      </c>
      <c r="C84" s="77" t="s">
        <v>3001</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2312</v>
      </c>
      <c r="B85" s="92" t="s">
        <v>3002</v>
      </c>
      <c r="C85" s="77" t="s">
        <v>3003</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2950</v>
      </c>
      <c r="C86" s="77" t="s">
        <v>3004</v>
      </c>
      <c r="D86" s="274">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2952</v>
      </c>
      <c r="C87" s="77" t="s">
        <v>3005</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2954</v>
      </c>
      <c r="C88" s="77" t="s">
        <v>3006</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2956</v>
      </c>
      <c r="C89" s="77" t="s">
        <v>3007</v>
      </c>
      <c r="D89" s="274">
        <v>0</v>
      </c>
      <c r="E89" s="36"/>
      <c r="F89" s="36"/>
      <c r="G89" s="36"/>
      <c r="H89" s="36"/>
      <c r="I89" s="36"/>
      <c r="J89" s="36"/>
      <c r="K89" s="36"/>
      <c r="L89" s="36"/>
      <c r="M89" s="36"/>
      <c r="N89" s="36"/>
      <c r="O89" s="36"/>
      <c r="P89" s="36"/>
      <c r="Q89" s="36"/>
      <c r="R89" s="36"/>
      <c r="S89" s="36"/>
      <c r="T89" s="36"/>
      <c r="U89" s="36"/>
    </row>
    <row r="90" spans="1:21" ht="12.75" customHeight="1" x14ac:dyDescent="0.2">
      <c r="A90" s="57" t="s">
        <v>2314</v>
      </c>
      <c r="B90" s="58" t="s">
        <v>3008</v>
      </c>
      <c r="C90" s="77" t="s">
        <v>3009</v>
      </c>
      <c r="D90" s="280">
        <f>SUM(D91:D94)</f>
        <v>41625.229999999996</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2950</v>
      </c>
      <c r="C91" s="77" t="s">
        <v>3010</v>
      </c>
      <c r="D91" s="274">
        <v>35818.78</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2952</v>
      </c>
      <c r="C92" s="77" t="s">
        <v>3011</v>
      </c>
      <c r="D92" s="274">
        <v>5806.45</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2954</v>
      </c>
      <c r="C93" s="77" t="s">
        <v>3012</v>
      </c>
      <c r="D93" s="274">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2956</v>
      </c>
      <c r="C94" s="77" t="s">
        <v>3013</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2906</v>
      </c>
      <c r="B95" s="58" t="s">
        <v>3014</v>
      </c>
      <c r="C95" s="77" t="s">
        <v>3015</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2909</v>
      </c>
      <c r="B96" s="128" t="s">
        <v>2910</v>
      </c>
      <c r="C96" s="77" t="s">
        <v>3016</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2912</v>
      </c>
      <c r="B97" s="128" t="s">
        <v>2327</v>
      </c>
      <c r="C97" s="77" t="s">
        <v>3017</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2914</v>
      </c>
      <c r="B98" s="128" t="s">
        <v>2331</v>
      </c>
      <c r="C98" s="77" t="s">
        <v>3018</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2941</v>
      </c>
      <c r="B99" s="128" t="s">
        <v>2917</v>
      </c>
      <c r="C99" s="77" t="s">
        <v>3019</v>
      </c>
      <c r="D99" s="274">
        <v>0</v>
      </c>
      <c r="E99" s="36"/>
      <c r="F99" s="36"/>
      <c r="G99" s="36"/>
      <c r="H99" s="36"/>
      <c r="I99" s="36"/>
      <c r="J99" s="36"/>
      <c r="K99" s="36"/>
      <c r="L99" s="36"/>
      <c r="M99" s="36"/>
      <c r="N99" s="36"/>
      <c r="O99" s="36"/>
      <c r="P99" s="36"/>
      <c r="Q99" s="36"/>
      <c r="R99" s="36"/>
      <c r="S99" s="36"/>
      <c r="T99" s="36"/>
      <c r="U99" s="36"/>
    </row>
    <row r="100" spans="1:21" ht="24" customHeight="1" x14ac:dyDescent="0.2">
      <c r="A100" s="206" t="s">
        <v>2919</v>
      </c>
      <c r="B100" s="128" t="s">
        <v>2920</v>
      </c>
      <c r="C100" s="77" t="s">
        <v>3020</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3021</v>
      </c>
      <c r="C101" s="77" t="s">
        <v>3022</v>
      </c>
      <c r="D101" s="280">
        <f>SUM(D102:D105)</f>
        <v>36223.589999999997</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2891</v>
      </c>
      <c r="C102" s="77" t="s">
        <v>3023</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2290</v>
      </c>
      <c r="B103" s="128" t="s">
        <v>2872</v>
      </c>
      <c r="C103" s="77" t="s">
        <v>3024</v>
      </c>
      <c r="D103" s="274">
        <v>36223.589999999997</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2314</v>
      </c>
      <c r="B104" s="128" t="s">
        <v>2315</v>
      </c>
      <c r="C104" s="77" t="s">
        <v>3025</v>
      </c>
      <c r="D104" s="274">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2906</v>
      </c>
      <c r="B105" s="177" t="s">
        <v>3026</v>
      </c>
      <c r="C105" s="78" t="s">
        <v>3027</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84" zoomScale="98" zoomScaleNormal="98" workbookViewId="0">
      <selection activeCell="C286" sqref="C286"/>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2885</v>
      </c>
      <c r="B1" s="333"/>
      <c r="C1" s="333"/>
      <c r="D1" s="333"/>
      <c r="E1" s="187" t="s">
        <v>3028</v>
      </c>
      <c r="F1" s="187"/>
      <c r="G1" s="187"/>
      <c r="H1" s="187"/>
      <c r="I1" s="187"/>
      <c r="J1" s="187"/>
      <c r="K1" s="187"/>
      <c r="L1" s="187"/>
      <c r="M1" s="187"/>
      <c r="N1" s="187"/>
      <c r="O1" s="187"/>
      <c r="P1" s="187"/>
    </row>
    <row r="2" spans="1:16" ht="37.5" customHeight="1" x14ac:dyDescent="0.2">
      <c r="A2" s="337" t="s">
        <v>3029</v>
      </c>
      <c r="B2" s="333"/>
      <c r="C2" s="333"/>
      <c r="D2" s="333"/>
    </row>
    <row r="3" spans="1:16" ht="29.25" customHeight="1" x14ac:dyDescent="0.2">
      <c r="A3" s="210" t="s">
        <v>3030</v>
      </c>
      <c r="B3" s="211" t="s">
        <v>3031</v>
      </c>
      <c r="C3" s="212" t="s">
        <v>3032</v>
      </c>
      <c r="D3" s="59"/>
      <c r="E3" s="213">
        <f>E4+E14+E20+E277+E312+E315+E317</f>
        <v>0</v>
      </c>
      <c r="F3" s="213">
        <f>F4+F14+F20+F277+F312+F315+F317</f>
        <v>1</v>
      </c>
      <c r="G3" s="213">
        <f>IF(RefStr!C12&lt;&gt;"",INT(VALUE(MID(RefStr!C12,1,4))),0)</f>
        <v>2024</v>
      </c>
      <c r="H3" s="214">
        <f>IF(RefStr!C12&lt;&gt;"",INT(VALUE(MID(RefStr!C12,6,2))),0)</f>
        <v>12</v>
      </c>
      <c r="I3" s="215">
        <f>RefStr!C10*1</f>
        <v>11</v>
      </c>
      <c r="J3" s="216" t="str">
        <f>RefStr!H7</f>
        <v>DA</v>
      </c>
      <c r="K3" s="214" t="str">
        <f>RefStr!H9</f>
        <v>DA</v>
      </c>
      <c r="L3" s="214" t="str">
        <f>RefStr!H10</f>
        <v>DA</v>
      </c>
      <c r="M3" s="214" t="str">
        <f>RefStr!H8</f>
        <v>DA</v>
      </c>
      <c r="N3" s="214" t="str">
        <f>RefStr!H11</f>
        <v>DA</v>
      </c>
      <c r="O3" s="217">
        <f>RefStr!C6</f>
        <v>22138</v>
      </c>
      <c r="P3" s="187"/>
    </row>
    <row r="4" spans="1:16" ht="19.5" customHeight="1" x14ac:dyDescent="0.2">
      <c r="A4" s="338" t="s">
        <v>3033</v>
      </c>
      <c r="B4" s="339"/>
      <c r="C4" s="340"/>
      <c r="D4" s="59"/>
      <c r="E4" s="187">
        <f>SUM(E5:E13)</f>
        <v>0</v>
      </c>
      <c r="F4" s="187">
        <f>SUM(F5:F13)</f>
        <v>0</v>
      </c>
      <c r="G4" s="187"/>
      <c r="H4" s="187"/>
      <c r="I4" s="218" t="s">
        <v>3034</v>
      </c>
      <c r="J4" s="218" t="s">
        <v>3035</v>
      </c>
      <c r="K4" s="218" t="s">
        <v>3036</v>
      </c>
      <c r="L4" s="187"/>
      <c r="M4" s="187"/>
      <c r="N4" s="187"/>
      <c r="O4" s="187"/>
      <c r="P4" s="187"/>
    </row>
    <row r="5" spans="1:16" ht="63.75" customHeight="1" x14ac:dyDescent="0.2">
      <c r="A5" s="60">
        <v>1</v>
      </c>
      <c r="B5" s="61" t="str">
        <f t="shared" ref="B5:B13" si="0">IF(E5=1,"Pogreška",IF(F5=1,"Provjera","O.K."))</f>
        <v>O.K.</v>
      </c>
      <c r="C5" s="219" t="s">
        <v>3037</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3038</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3039</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3040</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3041</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3042</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3043</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3044</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3045</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3046</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3047</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3048</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3049</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3050</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3051</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3052</v>
      </c>
      <c r="B20" s="335"/>
      <c r="C20" s="336"/>
      <c r="D20" s="59"/>
      <c r="E20" s="187">
        <f>SUM(E21:E276)</f>
        <v>0</v>
      </c>
      <c r="F20" s="187">
        <f>SUM(F21:F276)</f>
        <v>1</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3053</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3054</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3055</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3056</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3057</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3058</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3059</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3060</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3061</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3062</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3063</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3064</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3065</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3066</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3067</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3068</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3069</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3070</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3071</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3072</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3073</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3074</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3075</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3076</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3077</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3078</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3079</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3080</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3081</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3082</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3083</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3084</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3085</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3086</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3087</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3088</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3089</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3090</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3091</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3092</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3093</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3094</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3095</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3096</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3097</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3098</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3099</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3100</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3101</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3102</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3103</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3104</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3105</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3106</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3107</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3108</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3109</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3110</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3111</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3112</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3113</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3114</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3115</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3116</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3117</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3118</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3119</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3120</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3121</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3122</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3123</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3124</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3125</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3126</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3127</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3128</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3129</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3130</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3131</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3132</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3133</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3134</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3135</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3136</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3137</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3138</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3139</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3140</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3141</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3142</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3143</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3144</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3145</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3146</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3147</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3148</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3149</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3150</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3151</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3152</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3153</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3154</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3155</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3156</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3157</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3158</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3159</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3160</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3161</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3162</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3163</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3164</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3165</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3166</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3167</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3168</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3169</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3170</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3171</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3172</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3173</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3174</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3175</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3176</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3177</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3178</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3179</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3180</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3181</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3182</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3183</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3184</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3185</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3186</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3187</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3188</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3189</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3190</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3191</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3192</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3193</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3194</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3195</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3196</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3197</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3198</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3199</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3200</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3201</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3202</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3203</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3204</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3205</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3206</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3207</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3208</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3209</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3210</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3211</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3212</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3213</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3214</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3215</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3216</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3217</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3218</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3219</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3220</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3221</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3222</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3223</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3224</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3225</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3226</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3227</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3228</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3229</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3230</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3231</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3232</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3233</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3234</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3235</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3236</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3237</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3238</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3239</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3240</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3241</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3242</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3243</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3244</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3245</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3246</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3247</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3248</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3249</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O.K.</v>
      </c>
      <c r="C218" s="131" t="s">
        <v>3250</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3251</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3252</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3253</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3254</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3255</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3256</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3257</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3258</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3259</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3260</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3261</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3262</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3263</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3264</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3265</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3266</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3267</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3268</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3269</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3270</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3271</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3272</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3273</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3274</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3275</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3276</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3277</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3278</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3279</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3280</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3281</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3282</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3283</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3284</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3285</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3286</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3287</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3288</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3289</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3290</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3291</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3292</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3293</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3294</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3295</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3296</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3297</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3298</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3299</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3300</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3301</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3302</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3303</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3304</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3305</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3306</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3307</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3308</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3309</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3310</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3311</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3312</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3313</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3314</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3315</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3316</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3317</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3318</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3319</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3320</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3321</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3322</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3323</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3324</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3325</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3326</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3327</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3328</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3329</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3330</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3331</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3332</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3333</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3334</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3335</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3336</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3337</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3338</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3339</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3340</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3341</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3342</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3308</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3343</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3308</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3344</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3308</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 NP Kornati</cp:lastModifiedBy>
  <cp:lastPrinted>2025-01-30T12:42:08Z</cp:lastPrinted>
  <dcterms:created xsi:type="dcterms:W3CDTF">2022-04-01T05:14:30Z</dcterms:created>
  <dcterms:modified xsi:type="dcterms:W3CDTF">2025-01-31T07:44:39Z</dcterms:modified>
</cp:coreProperties>
</file>